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luid Mechanics\"/>
    </mc:Choice>
  </mc:AlternateContent>
  <bookViews>
    <workbookView xWindow="0" yWindow="0" windowWidth="14955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5" i="1" l="1"/>
  <c r="B144" i="1"/>
  <c r="B143" i="1"/>
  <c r="B142" i="1"/>
  <c r="C142" i="1" s="1"/>
  <c r="C143" i="1"/>
  <c r="B136" i="1"/>
  <c r="B135" i="1"/>
  <c r="B134" i="1"/>
  <c r="B133" i="1"/>
  <c r="C133" i="1" s="1"/>
  <c r="C136" i="1"/>
  <c r="C135" i="1"/>
  <c r="C134" i="1"/>
  <c r="E145" i="1"/>
  <c r="F145" i="1" s="1"/>
  <c r="G145" i="1" s="1"/>
  <c r="H145" i="1" s="1"/>
  <c r="C145" i="1"/>
  <c r="E144" i="1"/>
  <c r="F144" i="1" s="1"/>
  <c r="G144" i="1" s="1"/>
  <c r="H144" i="1" s="1"/>
  <c r="C144" i="1"/>
  <c r="E143" i="1"/>
  <c r="F143" i="1" s="1"/>
  <c r="E142" i="1"/>
  <c r="F142" i="1" s="1"/>
  <c r="E136" i="1"/>
  <c r="F136" i="1" s="1"/>
  <c r="E135" i="1"/>
  <c r="F135" i="1" s="1"/>
  <c r="E134" i="1"/>
  <c r="F134" i="1" s="1"/>
  <c r="E133" i="1"/>
  <c r="F133" i="1" s="1"/>
  <c r="B118" i="1"/>
  <c r="B117" i="1"/>
  <c r="B116" i="1"/>
  <c r="C116" i="1"/>
  <c r="C117" i="1"/>
  <c r="B115" i="1"/>
  <c r="C115" i="1" s="1"/>
  <c r="B109" i="1"/>
  <c r="C109" i="1" s="1"/>
  <c r="B108" i="1"/>
  <c r="C108" i="1" s="1"/>
  <c r="B107" i="1"/>
  <c r="C107" i="1" s="1"/>
  <c r="B106" i="1"/>
  <c r="E118" i="1"/>
  <c r="F118" i="1" s="1"/>
  <c r="G118" i="1" s="1"/>
  <c r="H118" i="1" s="1"/>
  <c r="C118" i="1"/>
  <c r="E117" i="1"/>
  <c r="F117" i="1" s="1"/>
  <c r="E116" i="1"/>
  <c r="F116" i="1" s="1"/>
  <c r="E115" i="1"/>
  <c r="F115" i="1" s="1"/>
  <c r="E109" i="1"/>
  <c r="F109" i="1" s="1"/>
  <c r="E108" i="1"/>
  <c r="F108" i="1" s="1"/>
  <c r="E107" i="1"/>
  <c r="F107" i="1" s="1"/>
  <c r="E106" i="1"/>
  <c r="F106" i="1" s="1"/>
  <c r="G106" i="1" s="1"/>
  <c r="C106" i="1"/>
  <c r="J98" i="1"/>
  <c r="J97" i="1"/>
  <c r="J96" i="1"/>
  <c r="J95" i="1"/>
  <c r="B98" i="1"/>
  <c r="C98" i="1"/>
  <c r="B97" i="1"/>
  <c r="B96" i="1"/>
  <c r="B95" i="1"/>
  <c r="C95" i="1" s="1"/>
  <c r="B89" i="1"/>
  <c r="G89" i="1" s="1"/>
  <c r="H89" i="1" s="1"/>
  <c r="B88" i="1"/>
  <c r="C88" i="1" s="1"/>
  <c r="B87" i="1"/>
  <c r="B86" i="1"/>
  <c r="C86" i="1" s="1"/>
  <c r="C89" i="1"/>
  <c r="E98" i="1"/>
  <c r="F98" i="1" s="1"/>
  <c r="G98" i="1" s="1"/>
  <c r="H98" i="1" s="1"/>
  <c r="F97" i="1"/>
  <c r="E97" i="1"/>
  <c r="C97" i="1"/>
  <c r="E96" i="1"/>
  <c r="F96" i="1" s="1"/>
  <c r="G96" i="1" s="1"/>
  <c r="H96" i="1" s="1"/>
  <c r="C96" i="1"/>
  <c r="F95" i="1"/>
  <c r="G95" i="1" s="1"/>
  <c r="E95" i="1"/>
  <c r="F89" i="1"/>
  <c r="E89" i="1"/>
  <c r="E88" i="1"/>
  <c r="F88" i="1" s="1"/>
  <c r="F87" i="1"/>
  <c r="E87" i="1"/>
  <c r="G87" i="1"/>
  <c r="H87" i="1" s="1"/>
  <c r="E86" i="1"/>
  <c r="F86" i="1" s="1"/>
  <c r="B64" i="1"/>
  <c r="B63" i="1"/>
  <c r="C63" i="1" s="1"/>
  <c r="B62" i="1"/>
  <c r="C62" i="1" s="1"/>
  <c r="B61" i="1"/>
  <c r="C61" i="1" s="1"/>
  <c r="B55" i="1"/>
  <c r="C55" i="1" s="1"/>
  <c r="B54" i="1"/>
  <c r="C54" i="1" s="1"/>
  <c r="B53" i="1"/>
  <c r="C53" i="1" s="1"/>
  <c r="B52" i="1"/>
  <c r="C52" i="1" s="1"/>
  <c r="B44" i="1"/>
  <c r="B43" i="1"/>
  <c r="B42" i="1"/>
  <c r="C42" i="1" s="1"/>
  <c r="B41" i="1"/>
  <c r="B35" i="1"/>
  <c r="B34" i="1"/>
  <c r="B33" i="1"/>
  <c r="B32" i="1"/>
  <c r="E64" i="1"/>
  <c r="F64" i="1" s="1"/>
  <c r="G64" i="1" s="1"/>
  <c r="H64" i="1" s="1"/>
  <c r="C64" i="1"/>
  <c r="E63" i="1"/>
  <c r="F63" i="1" s="1"/>
  <c r="E62" i="1"/>
  <c r="F62" i="1" s="1"/>
  <c r="F61" i="1"/>
  <c r="E61" i="1"/>
  <c r="E55" i="1"/>
  <c r="F55" i="1" s="1"/>
  <c r="E54" i="1"/>
  <c r="F54" i="1" s="1"/>
  <c r="F53" i="1"/>
  <c r="E53" i="1"/>
  <c r="F52" i="1"/>
  <c r="E52" i="1"/>
  <c r="G44" i="1"/>
  <c r="H44" i="1" s="1"/>
  <c r="F44" i="1"/>
  <c r="F42" i="1"/>
  <c r="F43" i="1"/>
  <c r="C43" i="1"/>
  <c r="C44" i="1"/>
  <c r="E42" i="1"/>
  <c r="E43" i="1"/>
  <c r="E44" i="1"/>
  <c r="E41" i="1"/>
  <c r="E33" i="1"/>
  <c r="E34" i="1"/>
  <c r="E35" i="1"/>
  <c r="E32" i="1"/>
  <c r="G143" i="1" l="1"/>
  <c r="H143" i="1" s="1"/>
  <c r="G142" i="1"/>
  <c r="H142" i="1" s="1"/>
  <c r="G135" i="1"/>
  <c r="H135" i="1" s="1"/>
  <c r="G136" i="1"/>
  <c r="H136" i="1" s="1"/>
  <c r="G133" i="1"/>
  <c r="H133" i="1" s="1"/>
  <c r="G134" i="1"/>
  <c r="H134" i="1" s="1"/>
  <c r="G117" i="1"/>
  <c r="H117" i="1" s="1"/>
  <c r="G116" i="1"/>
  <c r="H116" i="1" s="1"/>
  <c r="G115" i="1"/>
  <c r="H115" i="1" s="1"/>
  <c r="G109" i="1"/>
  <c r="H109" i="1" s="1"/>
  <c r="G108" i="1"/>
  <c r="H108" i="1" s="1"/>
  <c r="G107" i="1"/>
  <c r="H107" i="1" s="1"/>
  <c r="H106" i="1"/>
  <c r="G97" i="1"/>
  <c r="H97" i="1" s="1"/>
  <c r="G86" i="1"/>
  <c r="H86" i="1" s="1"/>
  <c r="G88" i="1"/>
  <c r="H88" i="1" s="1"/>
  <c r="H95" i="1"/>
  <c r="C87" i="1"/>
  <c r="G63" i="1"/>
  <c r="H63" i="1" s="1"/>
  <c r="G62" i="1"/>
  <c r="H62" i="1" s="1"/>
  <c r="G61" i="1"/>
  <c r="G55" i="1"/>
  <c r="H55" i="1" s="1"/>
  <c r="G54" i="1"/>
  <c r="H54" i="1" s="1"/>
  <c r="G53" i="1"/>
  <c r="H53" i="1" s="1"/>
  <c r="G52" i="1"/>
  <c r="H52" i="1" s="1"/>
  <c r="H61" i="1"/>
  <c r="H147" i="1" l="1"/>
  <c r="G147" i="1"/>
  <c r="H137" i="1"/>
  <c r="G137" i="1"/>
  <c r="H120" i="1"/>
  <c r="G120" i="1"/>
  <c r="H121" i="1" s="1"/>
  <c r="G110" i="1"/>
  <c r="H110" i="1"/>
  <c r="G100" i="1"/>
  <c r="H100" i="1"/>
  <c r="H101" i="1" s="1"/>
  <c r="G90" i="1"/>
  <c r="H90" i="1"/>
  <c r="H91" i="1" s="1"/>
  <c r="H66" i="1"/>
  <c r="H67" i="1" s="1"/>
  <c r="G66" i="1"/>
  <c r="H56" i="1"/>
  <c r="G56" i="1"/>
  <c r="H148" i="1" l="1"/>
  <c r="J143" i="1" s="1"/>
  <c r="H138" i="1"/>
  <c r="H111" i="1"/>
  <c r="J107" i="1" s="1"/>
  <c r="J115" i="1"/>
  <c r="J116" i="1"/>
  <c r="J117" i="1"/>
  <c r="J118" i="1"/>
  <c r="H57" i="1"/>
  <c r="J145" i="1" l="1"/>
  <c r="J142" i="1"/>
  <c r="J144" i="1"/>
  <c r="J136" i="1"/>
  <c r="J135" i="1"/>
  <c r="J134" i="1"/>
  <c r="J133" i="1"/>
  <c r="J109" i="1"/>
  <c r="J106" i="1"/>
  <c r="J108" i="1"/>
  <c r="B48" i="1" l="1"/>
  <c r="B75" i="1" s="1"/>
  <c r="B102" i="1" s="1"/>
  <c r="B129" i="1" s="1"/>
  <c r="C35" i="1" l="1"/>
  <c r="F35" i="1" s="1"/>
  <c r="G35" i="1" s="1"/>
  <c r="H35" i="1" s="1"/>
  <c r="C34" i="1"/>
  <c r="F34" i="1" s="1"/>
  <c r="G34" i="1" s="1"/>
  <c r="H34" i="1" s="1"/>
  <c r="G42" i="1" l="1"/>
  <c r="H42" i="1" s="1"/>
  <c r="G43" i="1"/>
  <c r="H43" i="1" s="1"/>
  <c r="C32" i="1"/>
  <c r="F32" i="1" s="1"/>
  <c r="G32" i="1" s="1"/>
  <c r="C33" i="1"/>
  <c r="F33" i="1" s="1"/>
  <c r="G33" i="1" s="1"/>
  <c r="H33" i="1" s="1"/>
  <c r="C41" i="1"/>
  <c r="F41" i="1" s="1"/>
  <c r="G41" i="1" s="1"/>
  <c r="H41" i="1" s="1"/>
  <c r="H32" i="1" l="1"/>
  <c r="H36" i="1" s="1"/>
  <c r="G36" i="1"/>
  <c r="H46" i="1"/>
  <c r="G46" i="1"/>
  <c r="H47" i="1" l="1"/>
  <c r="H37" i="1"/>
  <c r="J87" i="1" l="1"/>
  <c r="J86" i="1"/>
  <c r="J89" i="1"/>
  <c r="J88" i="1"/>
</calcChain>
</file>

<file path=xl/sharedStrings.xml><?xml version="1.0" encoding="utf-8"?>
<sst xmlns="http://schemas.openxmlformats.org/spreadsheetml/2006/main" count="171" uniqueCount="24">
  <si>
    <t>Iteration</t>
  </si>
  <si>
    <t>Pipe</t>
  </si>
  <si>
    <t>f</t>
  </si>
  <si>
    <t>V (m/s)</t>
  </si>
  <si>
    <t>Q (m3/s)</t>
  </si>
  <si>
    <t>k</t>
  </si>
  <si>
    <t>|k*Q|</t>
  </si>
  <si>
    <t>a</t>
  </si>
  <si>
    <t>|k*Q|*Q</t>
  </si>
  <si>
    <t>L (m)</t>
  </si>
  <si>
    <t>D (m)</t>
  </si>
  <si>
    <t>e (m)</t>
  </si>
  <si>
    <t>Circuit 2</t>
  </si>
  <si>
    <t>c</t>
  </si>
  <si>
    <t>e</t>
  </si>
  <si>
    <t>g</t>
  </si>
  <si>
    <t>h</t>
  </si>
  <si>
    <t xml:space="preserve"> nu=</t>
  </si>
  <si>
    <t>m2/s</t>
  </si>
  <si>
    <t>Circuit 3</t>
  </si>
  <si>
    <t>deltaQ=</t>
  </si>
  <si>
    <t>m3/s</t>
  </si>
  <si>
    <t>%error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</si>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</sst>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0" fillId="2" borderId="0" xfId="0" applyFill="1"/>
    <xf numFmtId="10" fontId="0" fillId="0" borderId="0" xfId="1" applyNumberFormat="1" applyFont="1"/>
    <xf numFmtId="0" fontId="0" fillId="0" borderId="0" xfId="0" applyFill="1"/>
    <xf numFmtId="11" fontId="0" fillId="0" borderId="0" xfId="0" applyNumberFormat="1" applyFill="1"/>
    <xf numFmtId="10" fontId="0" fillId="0" borderId="0" xfId="1" applyNumberFormat="1" applyFont="1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3"/>
  <sheetViews>
    <sheetView tabSelected="1" topLeftCell="A16" zoomScale="140" zoomScaleNormal="140" workbookViewId="0">
      <selection activeCell="B35" sqref="B35"/>
    </sheetView>
  </sheetViews>
  <sheetFormatPr defaultRowHeight="15" x14ac:dyDescent="0.25"/>
  <cols>
    <col min="2" max="2" width="13.7109375" bestFit="1" customWidth="1"/>
    <col min="10" max="10" width="13.28515625" bestFit="1" customWidth="1"/>
  </cols>
  <sheetData>
    <row r="3" spans="1:8" x14ac:dyDescent="0.25">
      <c r="D3" s="1"/>
      <c r="G3" s="1"/>
    </row>
    <row r="4" spans="1:8" x14ac:dyDescent="0.25">
      <c r="D4" s="1"/>
    </row>
    <row r="5" spans="1:8" x14ac:dyDescent="0.25">
      <c r="D5" s="1"/>
    </row>
    <row r="7" spans="1:8" x14ac:dyDescent="0.25">
      <c r="A7" t="s">
        <v>12</v>
      </c>
    </row>
    <row r="8" spans="1:8" x14ac:dyDescent="0.25">
      <c r="A8" t="s">
        <v>1</v>
      </c>
      <c r="B8" t="s">
        <v>9</v>
      </c>
      <c r="C8" t="s">
        <v>10</v>
      </c>
      <c r="D8" t="s">
        <v>11</v>
      </c>
    </row>
    <row r="9" spans="1:8" x14ac:dyDescent="0.25">
      <c r="A9" t="s">
        <v>7</v>
      </c>
      <c r="B9">
        <v>400</v>
      </c>
      <c r="C9">
        <v>2.5399999999999999E-2</v>
      </c>
      <c r="D9" s="1">
        <v>4.6E-5</v>
      </c>
      <c r="F9" t="s">
        <v>17</v>
      </c>
      <c r="G9" s="1">
        <v>9.9999999999999995E-7</v>
      </c>
      <c r="H9" t="s">
        <v>18</v>
      </c>
    </row>
    <row r="10" spans="1:8" x14ac:dyDescent="0.25">
      <c r="A10" t="s">
        <v>14</v>
      </c>
      <c r="B10">
        <v>200</v>
      </c>
      <c r="C10">
        <v>2.5399999999999999E-2</v>
      </c>
      <c r="D10" s="1">
        <v>4.6E-5</v>
      </c>
    </row>
    <row r="11" spans="1:8" x14ac:dyDescent="0.25">
      <c r="A11" t="s">
        <v>2</v>
      </c>
      <c r="B11">
        <v>400</v>
      </c>
      <c r="C11">
        <v>2.5399999999999999E-2</v>
      </c>
      <c r="D11" s="1">
        <v>4.6E-5</v>
      </c>
    </row>
    <row r="12" spans="1:8" x14ac:dyDescent="0.25">
      <c r="A12" t="s">
        <v>15</v>
      </c>
      <c r="B12">
        <v>200</v>
      </c>
      <c r="C12">
        <v>2.5399999999999999E-2</v>
      </c>
      <c r="D12" s="1">
        <v>4.6E-5</v>
      </c>
    </row>
    <row r="14" spans="1:8" x14ac:dyDescent="0.25">
      <c r="A14" t="s">
        <v>19</v>
      </c>
    </row>
    <row r="15" spans="1:8" x14ac:dyDescent="0.25">
      <c r="A15" t="s">
        <v>1</v>
      </c>
      <c r="B15" t="s">
        <v>9</v>
      </c>
      <c r="C15" t="s">
        <v>10</v>
      </c>
      <c r="D15" t="s">
        <v>11</v>
      </c>
    </row>
    <row r="16" spans="1:8" x14ac:dyDescent="0.25">
      <c r="A16" t="s">
        <v>2</v>
      </c>
      <c r="B16">
        <v>400</v>
      </c>
      <c r="C16">
        <v>2.5399999999999999E-2</v>
      </c>
      <c r="D16" s="1">
        <v>4.6E-5</v>
      </c>
    </row>
    <row r="17" spans="1:8" x14ac:dyDescent="0.25">
      <c r="A17" t="s">
        <v>16</v>
      </c>
      <c r="B17">
        <v>200</v>
      </c>
      <c r="C17">
        <v>2.5399999999999999E-2</v>
      </c>
      <c r="D17" s="1">
        <v>4.6E-5</v>
      </c>
    </row>
    <row r="18" spans="1:8" x14ac:dyDescent="0.25">
      <c r="A18" t="s">
        <v>13</v>
      </c>
      <c r="B18">
        <v>400</v>
      </c>
      <c r="C18">
        <v>2.5399999999999999E-2</v>
      </c>
      <c r="D18" s="1">
        <v>4.6E-5</v>
      </c>
    </row>
    <row r="19" spans="1:8" x14ac:dyDescent="0.25">
      <c r="A19" t="s">
        <v>23</v>
      </c>
      <c r="B19">
        <v>200</v>
      </c>
      <c r="C19">
        <v>2.5399999999999999E-2</v>
      </c>
      <c r="D19" s="1">
        <v>4.6E-5</v>
      </c>
    </row>
    <row r="21" spans="1:8" x14ac:dyDescent="0.25">
      <c r="A21" s="2" t="s">
        <v>0</v>
      </c>
      <c r="B21" s="2">
        <v>1</v>
      </c>
    </row>
    <row r="24" spans="1:8" x14ac:dyDescent="0.25">
      <c r="D24" s="1"/>
      <c r="E24" s="1"/>
      <c r="F24" s="1"/>
    </row>
    <row r="25" spans="1:8" x14ac:dyDescent="0.25">
      <c r="D25" s="1"/>
      <c r="E25" s="1"/>
      <c r="F25" s="1"/>
    </row>
    <row r="26" spans="1:8" x14ac:dyDescent="0.25">
      <c r="D26" s="1"/>
      <c r="E26" s="1"/>
      <c r="F26" s="1"/>
    </row>
    <row r="30" spans="1:8" x14ac:dyDescent="0.25">
      <c r="A30" t="s">
        <v>12</v>
      </c>
    </row>
    <row r="31" spans="1:8" x14ac:dyDescent="0.25">
      <c r="A31" t="s">
        <v>1</v>
      </c>
      <c r="B31" t="s">
        <v>4</v>
      </c>
      <c r="C31" t="s">
        <v>3</v>
      </c>
      <c r="E31" t="s">
        <v>2</v>
      </c>
      <c r="F31" t="s">
        <v>5</v>
      </c>
      <c r="G31" t="s">
        <v>6</v>
      </c>
      <c r="H31" t="s">
        <v>8</v>
      </c>
    </row>
    <row r="32" spans="1:8" x14ac:dyDescent="0.25">
      <c r="A32" t="s">
        <v>7</v>
      </c>
      <c r="B32">
        <f>10/264.2/60</f>
        <v>6.3083522583901085E-4</v>
      </c>
      <c r="C32">
        <f>ABS(4*B32/PI()/C$9^2)</f>
        <v>1.2449692413512397</v>
      </c>
      <c r="D32" s="1"/>
      <c r="E32" s="1">
        <f>0.25/(LOG(1/(3.7*C$9/D$9)))^2</f>
        <v>2.2814511585322064E-2</v>
      </c>
      <c r="F32" s="1">
        <f>E32*B$9*8/C$9^5/PI()^2/9.81</f>
        <v>71322050.115476325</v>
      </c>
      <c r="G32">
        <f>ABS(F32*B32)</f>
        <v>44992.461591897758</v>
      </c>
      <c r="H32">
        <f>G32*B32</f>
        <v>28.382829669377845</v>
      </c>
    </row>
    <row r="33" spans="1:9" x14ac:dyDescent="0.25">
      <c r="A33" t="s">
        <v>14</v>
      </c>
      <c r="B33">
        <f>25/264.2/60</f>
        <v>1.5770880645975271E-3</v>
      </c>
      <c r="C33">
        <f>ABS(4*B33/PI()/C$10^2)</f>
        <v>3.1124231033780987</v>
      </c>
      <c r="D33" s="1"/>
      <c r="E33" s="1">
        <f t="shared" ref="E33:E35" si="0">0.25/(LOG(1/(3.7*C$9/D$9)))^2</f>
        <v>2.2814511585322064E-2</v>
      </c>
      <c r="F33" s="1">
        <f>E33*B$10*8/C$10^5/PI()^2/9.81</f>
        <v>35661025.057738163</v>
      </c>
      <c r="G33">
        <f t="shared" ref="G33:G34" si="1">ABS(F33*B33)</f>
        <v>56240.576989872199</v>
      </c>
      <c r="H33">
        <f t="shared" ref="H33:H34" si="2">G33*B33</f>
        <v>88.696342716805759</v>
      </c>
    </row>
    <row r="34" spans="1:9" x14ac:dyDescent="0.25">
      <c r="A34" t="s">
        <v>2</v>
      </c>
      <c r="B34">
        <f>10/264.2/60</f>
        <v>6.3083522583901085E-4</v>
      </c>
      <c r="C34">
        <f>ABS(4*B34/PI()/C$11^2)</f>
        <v>1.2449692413512397</v>
      </c>
      <c r="D34" s="1"/>
      <c r="E34" s="1">
        <f t="shared" si="0"/>
        <v>2.2814511585322064E-2</v>
      </c>
      <c r="F34" s="1">
        <f>E34*B$11*8/C$11^5/PI()^2/9.81</f>
        <v>71322050.115476325</v>
      </c>
      <c r="G34">
        <f t="shared" si="1"/>
        <v>44992.461591897758</v>
      </c>
      <c r="H34">
        <f t="shared" si="2"/>
        <v>28.382829669377845</v>
      </c>
    </row>
    <row r="35" spans="1:9" x14ac:dyDescent="0.25">
      <c r="A35" t="s">
        <v>15</v>
      </c>
      <c r="B35">
        <f>15/264.2/60</f>
        <v>9.4625283875851627E-4</v>
      </c>
      <c r="C35">
        <f>ABS(4*B35/PI()/C$12^2)</f>
        <v>1.8674538620268595</v>
      </c>
      <c r="D35" s="1"/>
      <c r="E35" s="1">
        <f t="shared" si="0"/>
        <v>2.2814511585322064E-2</v>
      </c>
      <c r="F35" s="1">
        <f>E35*B$12*8/C$12^5/PI()^2/9.81</f>
        <v>35661025.057738163</v>
      </c>
      <c r="G35">
        <f>ABS(F35*B35)</f>
        <v>33744.346193923317</v>
      </c>
      <c r="H35">
        <f>G35*B35</f>
        <v>31.930683378050073</v>
      </c>
    </row>
    <row r="36" spans="1:9" x14ac:dyDescent="0.25">
      <c r="G36">
        <f>SUM(G32:G35)</f>
        <v>179969.84636759103</v>
      </c>
      <c r="H36">
        <f>SUM(H32:H35)</f>
        <v>177.39268543361152</v>
      </c>
    </row>
    <row r="37" spans="1:9" x14ac:dyDescent="0.25">
      <c r="G37" t="s">
        <v>20</v>
      </c>
      <c r="H37">
        <f>H36/2/G36</f>
        <v>4.9284002018672721E-4</v>
      </c>
      <c r="I37" t="s">
        <v>21</v>
      </c>
    </row>
    <row r="39" spans="1:9" x14ac:dyDescent="0.25">
      <c r="A39" t="s">
        <v>19</v>
      </c>
    </row>
    <row r="40" spans="1:9" x14ac:dyDescent="0.25">
      <c r="A40" t="s">
        <v>1</v>
      </c>
      <c r="B40" t="s">
        <v>4</v>
      </c>
      <c r="C40" t="s">
        <v>3</v>
      </c>
      <c r="E40" t="s">
        <v>2</v>
      </c>
      <c r="F40" t="s">
        <v>5</v>
      </c>
      <c r="G40" t="s">
        <v>6</v>
      </c>
      <c r="H40" t="s">
        <v>8</v>
      </c>
    </row>
    <row r="41" spans="1:9" x14ac:dyDescent="0.25">
      <c r="A41" t="s">
        <v>2</v>
      </c>
      <c r="B41">
        <f>10/264.2/60</f>
        <v>6.3083522583901085E-4</v>
      </c>
      <c r="C41">
        <f>ABS(4*B41/PI()/$C$16^2)</f>
        <v>1.2449692413512397</v>
      </c>
      <c r="D41" s="1"/>
      <c r="E41" s="1">
        <f>0.25/(LOG(1/(3.7*$C$16/$D$16)))^2</f>
        <v>2.2814511585322064E-2</v>
      </c>
      <c r="F41" s="1">
        <f>E41*$B$16*8/$C$16^5/PI()^2/9.81</f>
        <v>71322050.115476325</v>
      </c>
      <c r="G41">
        <f>ABS(F41*B41)</f>
        <v>44992.461591897758</v>
      </c>
      <c r="H41">
        <f>G41*B41</f>
        <v>28.382829669377845</v>
      </c>
    </row>
    <row r="42" spans="1:9" x14ac:dyDescent="0.25">
      <c r="A42" t="s">
        <v>16</v>
      </c>
      <c r="B42">
        <f>20/264.2/60</f>
        <v>1.2616704516780217E-3</v>
      </c>
      <c r="C42">
        <f t="shared" ref="C42:C44" si="3">ABS(4*B42/PI()/$C$16^2)</f>
        <v>2.4899384827024793</v>
      </c>
      <c r="D42" s="1"/>
      <c r="E42" s="1">
        <f t="shared" ref="E42:E44" si="4">0.25/(LOG(1/(3.7*$C$16/$D$16)))^2</f>
        <v>2.2814511585322064E-2</v>
      </c>
      <c r="F42" s="1">
        <f>E42*$B$17*8/$C$17^5/PI()^2/9.81</f>
        <v>35661025.057738163</v>
      </c>
      <c r="G42">
        <f>ABS(F42*B42)</f>
        <v>44992.461591897758</v>
      </c>
      <c r="H42">
        <f>G42*B42</f>
        <v>56.76565933875569</v>
      </c>
    </row>
    <row r="43" spans="1:9" x14ac:dyDescent="0.25">
      <c r="A43" t="s">
        <v>13</v>
      </c>
      <c r="B43">
        <f>50/264.2/60</f>
        <v>3.1541761291950542E-3</v>
      </c>
      <c r="C43">
        <f t="shared" si="3"/>
        <v>6.2248462067561974</v>
      </c>
      <c r="D43" s="1"/>
      <c r="E43" s="1">
        <f t="shared" si="4"/>
        <v>2.2814511585322064E-2</v>
      </c>
      <c r="F43" s="1">
        <f>E43*$B$18*8/$C$18^5/PI()^2/9.81</f>
        <v>71322050.115476325</v>
      </c>
      <c r="G43">
        <f>ABS(F43*B43)</f>
        <v>224962.3079594888</v>
      </c>
      <c r="H43">
        <f>G43*B43</f>
        <v>709.57074173444607</v>
      </c>
    </row>
    <row r="44" spans="1:9" x14ac:dyDescent="0.25">
      <c r="A44" t="s">
        <v>23</v>
      </c>
      <c r="B44">
        <f>5/264.2/60</f>
        <v>3.1541761291950542E-4</v>
      </c>
      <c r="C44">
        <f t="shared" si="3"/>
        <v>0.62248462067561983</v>
      </c>
      <c r="E44" s="1">
        <f t="shared" si="4"/>
        <v>2.2814511585322064E-2</v>
      </c>
      <c r="F44" s="1">
        <f>E44*$B$18*8/$C$18^5/PI()^2/9.81</f>
        <v>71322050.115476325</v>
      </c>
      <c r="G44">
        <f>ABS(F44*B44)</f>
        <v>22496.230795948879</v>
      </c>
      <c r="H44">
        <f>G44*B44</f>
        <v>7.0957074173444612</v>
      </c>
    </row>
    <row r="46" spans="1:9" x14ac:dyDescent="0.25">
      <c r="G46">
        <f>SUM(G41:G43)</f>
        <v>314947.2311432843</v>
      </c>
      <c r="H46">
        <f>SUM(H41:H43)</f>
        <v>794.71923074257961</v>
      </c>
    </row>
    <row r="47" spans="1:9" x14ac:dyDescent="0.25">
      <c r="G47" t="s">
        <v>20</v>
      </c>
      <c r="H47">
        <f>H46/2/G46</f>
        <v>1.2616704516780217E-3</v>
      </c>
      <c r="I47" t="s">
        <v>21</v>
      </c>
    </row>
    <row r="48" spans="1:9" x14ac:dyDescent="0.25">
      <c r="A48" s="2" t="s">
        <v>0</v>
      </c>
      <c r="B48" s="2">
        <f>B21+1</f>
        <v>2</v>
      </c>
    </row>
    <row r="50" spans="1:10" x14ac:dyDescent="0.25">
      <c r="A50" t="s">
        <v>12</v>
      </c>
    </row>
    <row r="51" spans="1:10" x14ac:dyDescent="0.25">
      <c r="A51" t="s">
        <v>1</v>
      </c>
      <c r="B51" t="s">
        <v>4</v>
      </c>
      <c r="C51" t="s">
        <v>3</v>
      </c>
      <c r="E51" t="s">
        <v>2</v>
      </c>
      <c r="F51" t="s">
        <v>5</v>
      </c>
      <c r="G51" t="s">
        <v>6</v>
      </c>
      <c r="H51" t="s">
        <v>8</v>
      </c>
      <c r="J51" s="3"/>
    </row>
    <row r="52" spans="1:10" x14ac:dyDescent="0.25">
      <c r="A52" t="s">
        <v>7</v>
      </c>
      <c r="B52">
        <f>B32-H37</f>
        <v>1.3799520565228364E-4</v>
      </c>
      <c r="C52">
        <f>ABS(4*B52/PI()/C$9^2)</f>
        <v>0.2723370215455837</v>
      </c>
      <c r="D52" s="1"/>
      <c r="E52" s="1">
        <f>0.25/(LOG(1/(3.7*C$9/D$9)))^2</f>
        <v>2.2814511585322064E-2</v>
      </c>
      <c r="F52" s="1">
        <f>E52*B$9*8/C$9^5/PI()^2/9.81</f>
        <v>71322050.115476325</v>
      </c>
      <c r="G52">
        <f>ABS(F52*B52)</f>
        <v>9842.1009732276361</v>
      </c>
      <c r="H52">
        <f>G52*B52</f>
        <v>1.3581627478510885</v>
      </c>
      <c r="J52" s="3"/>
    </row>
    <row r="53" spans="1:10" x14ac:dyDescent="0.25">
      <c r="A53" t="s">
        <v>14</v>
      </c>
      <c r="B53">
        <f>B33-H37</f>
        <v>1.0842480444108E-3</v>
      </c>
      <c r="C53">
        <f>ABS(4*B53/PI()/C$10^2)</f>
        <v>2.1397908835724433</v>
      </c>
      <c r="D53" s="1"/>
      <c r="E53" s="1">
        <f t="shared" ref="E53:E55" si="5">0.25/(LOG(1/(3.7*C$9/D$9)))^2</f>
        <v>2.2814511585322064E-2</v>
      </c>
      <c r="F53" s="1">
        <f>E53*B$10*8/C$10^5/PI()^2/9.81</f>
        <v>35661025.057738163</v>
      </c>
      <c r="G53">
        <f t="shared" ref="G53:G54" si="6">ABS(F53*B53)</f>
        <v>38665.396680537138</v>
      </c>
      <c r="H53">
        <f t="shared" ref="H53:H54" si="7">G53*B53</f>
        <v>41.922880737240234</v>
      </c>
      <c r="J53" s="3"/>
    </row>
    <row r="54" spans="1:10" x14ac:dyDescent="0.25">
      <c r="A54" t="s">
        <v>2</v>
      </c>
      <c r="B54">
        <f>B34-H37</f>
        <v>1.3799520565228364E-4</v>
      </c>
      <c r="C54">
        <f>ABS(4*B54/PI()/C$11^2)</f>
        <v>0.2723370215455837</v>
      </c>
      <c r="D54" s="1"/>
      <c r="E54" s="1">
        <f t="shared" si="5"/>
        <v>2.2814511585322064E-2</v>
      </c>
      <c r="F54" s="1">
        <f>E54*B$11*8/C$11^5/PI()^2/9.81</f>
        <v>71322050.115476325</v>
      </c>
      <c r="G54">
        <f t="shared" si="6"/>
        <v>9842.1009732276361</v>
      </c>
      <c r="H54">
        <f t="shared" si="7"/>
        <v>1.3581627478510885</v>
      </c>
    </row>
    <row r="55" spans="1:10" x14ac:dyDescent="0.25">
      <c r="A55" t="s">
        <v>15</v>
      </c>
      <c r="B55">
        <f>B35-H37</f>
        <v>4.5341281857178906E-4</v>
      </c>
      <c r="C55">
        <f>ABS(4*B55/PI()/C$12^2)</f>
        <v>0.89482164222120353</v>
      </c>
      <c r="D55" s="1"/>
      <c r="E55" s="1">
        <f t="shared" si="5"/>
        <v>2.2814511585322064E-2</v>
      </c>
      <c r="F55" s="1">
        <f>E55*B$12*8/C$12^5/PI()^2/9.81</f>
        <v>35661025.057738163</v>
      </c>
      <c r="G55">
        <f>ABS(F55*B55)</f>
        <v>16169.165884588258</v>
      </c>
      <c r="H55">
        <f>G55*B55</f>
        <v>7.3313070776859766</v>
      </c>
    </row>
    <row r="56" spans="1:10" x14ac:dyDescent="0.25">
      <c r="G56">
        <f>SUM(G52:G55)</f>
        <v>74518.764511580666</v>
      </c>
      <c r="H56">
        <f>SUM(H52:H55)</f>
        <v>51.970513310628391</v>
      </c>
    </row>
    <row r="57" spans="1:10" x14ac:dyDescent="0.25">
      <c r="G57" t="s">
        <v>20</v>
      </c>
      <c r="H57">
        <f>H56/2/G56</f>
        <v>3.4870756145287309E-4</v>
      </c>
      <c r="I57" t="s">
        <v>21</v>
      </c>
    </row>
    <row r="59" spans="1:10" x14ac:dyDescent="0.25">
      <c r="A59" t="s">
        <v>19</v>
      </c>
      <c r="J59" s="3"/>
    </row>
    <row r="60" spans="1:10" x14ac:dyDescent="0.25">
      <c r="A60" t="s">
        <v>1</v>
      </c>
      <c r="B60" t="s">
        <v>4</v>
      </c>
      <c r="C60" t="s">
        <v>3</v>
      </c>
      <c r="E60" t="s">
        <v>2</v>
      </c>
      <c r="F60" t="s">
        <v>5</v>
      </c>
      <c r="G60" t="s">
        <v>6</v>
      </c>
      <c r="H60" t="s">
        <v>8</v>
      </c>
      <c r="J60" s="3"/>
    </row>
    <row r="61" spans="1:10" x14ac:dyDescent="0.25">
      <c r="A61" t="s">
        <v>2</v>
      </c>
      <c r="B61">
        <f>B41-H47</f>
        <v>-6.3083522583901085E-4</v>
      </c>
      <c r="C61">
        <f>ABS(4*B61/PI()/$C$16^2)</f>
        <v>1.2449692413512397</v>
      </c>
      <c r="D61" s="1"/>
      <c r="E61" s="1">
        <f>0.25/(LOG(1/(3.7*$C$16/$D$16)))^2</f>
        <v>2.2814511585322064E-2</v>
      </c>
      <c r="F61" s="1">
        <f>E61*$B$16*8/$C$16^5/PI()^2/9.81</f>
        <v>71322050.115476325</v>
      </c>
      <c r="G61">
        <f>ABS(F61*B61)</f>
        <v>44992.461591897758</v>
      </c>
      <c r="H61">
        <f>G61*B61</f>
        <v>-28.382829669377845</v>
      </c>
      <c r="J61" s="3"/>
    </row>
    <row r="62" spans="1:10" x14ac:dyDescent="0.25">
      <c r="A62" t="s">
        <v>16</v>
      </c>
      <c r="B62">
        <f>B42-H47</f>
        <v>0</v>
      </c>
      <c r="C62">
        <f t="shared" ref="C62:C64" si="8">ABS(4*B62/PI()/$C$16^2)</f>
        <v>0</v>
      </c>
      <c r="D62" s="1"/>
      <c r="E62" s="1">
        <f t="shared" ref="E62:E64" si="9">0.25/(LOG(1/(3.7*$C$16/$D$16)))^2</f>
        <v>2.2814511585322064E-2</v>
      </c>
      <c r="F62" s="1">
        <f>E62*$B$17*8/$C$17^5/PI()^2/9.81</f>
        <v>35661025.057738163</v>
      </c>
      <c r="G62">
        <f>ABS(F62*B62)</f>
        <v>0</v>
      </c>
      <c r="H62">
        <f>G62*B62</f>
        <v>0</v>
      </c>
      <c r="J62" s="3"/>
    </row>
    <row r="63" spans="1:10" x14ac:dyDescent="0.25">
      <c r="A63" t="s">
        <v>13</v>
      </c>
      <c r="B63">
        <f>B43-H47</f>
        <v>1.8925056775170325E-3</v>
      </c>
      <c r="C63">
        <f t="shared" si="8"/>
        <v>3.734907724053719</v>
      </c>
      <c r="D63" s="1"/>
      <c r="E63" s="1">
        <f t="shared" si="9"/>
        <v>2.2814511585322064E-2</v>
      </c>
      <c r="F63" s="1">
        <f>E63*$B$18*8/$C$18^5/PI()^2/9.81</f>
        <v>71322050.115476325</v>
      </c>
      <c r="G63">
        <f>ABS(F63*B63)</f>
        <v>134977.38477569327</v>
      </c>
      <c r="H63">
        <f>G63*B63</f>
        <v>255.44546702440059</v>
      </c>
    </row>
    <row r="64" spans="1:10" x14ac:dyDescent="0.25">
      <c r="A64" t="s">
        <v>23</v>
      </c>
      <c r="B64">
        <f>B44-H47</f>
        <v>-9.4625283875851627E-4</v>
      </c>
      <c r="C64">
        <f t="shared" si="8"/>
        <v>1.8674538620268595</v>
      </c>
      <c r="E64" s="1">
        <f t="shared" si="9"/>
        <v>2.2814511585322064E-2</v>
      </c>
      <c r="F64" s="1">
        <f>E64*$B$18*8/$C$18^5/PI()^2/9.81</f>
        <v>71322050.115476325</v>
      </c>
      <c r="G64">
        <f>ABS(F64*B64)</f>
        <v>67488.692387846633</v>
      </c>
      <c r="H64">
        <f>G64*B64</f>
        <v>-63.861366756100146</v>
      </c>
    </row>
    <row r="66" spans="1:10" x14ac:dyDescent="0.25">
      <c r="G66">
        <f>SUM(G61:G63)</f>
        <v>179969.84636759103</v>
      </c>
      <c r="H66">
        <f>SUM(H61:H63)</f>
        <v>227.06263735502273</v>
      </c>
    </row>
    <row r="67" spans="1:10" x14ac:dyDescent="0.25">
      <c r="G67" t="s">
        <v>20</v>
      </c>
      <c r="H67">
        <f>H66/2/G66</f>
        <v>6.3083522583901074E-4</v>
      </c>
      <c r="I67" t="s">
        <v>21</v>
      </c>
    </row>
    <row r="68" spans="1:10" x14ac:dyDescent="0.25">
      <c r="D68" s="1"/>
      <c r="E68" s="1"/>
      <c r="F68" s="1"/>
      <c r="J68" s="3"/>
    </row>
    <row r="69" spans="1:10" x14ac:dyDescent="0.25">
      <c r="D69" s="1"/>
      <c r="E69" s="1"/>
      <c r="F69" s="1"/>
      <c r="J69" s="3"/>
    </row>
    <row r="70" spans="1:10" x14ac:dyDescent="0.25">
      <c r="D70" s="1"/>
      <c r="E70" s="1"/>
      <c r="F70" s="1"/>
      <c r="J70" s="3"/>
    </row>
    <row r="75" spans="1:10" x14ac:dyDescent="0.25">
      <c r="A75" s="2" t="s">
        <v>0</v>
      </c>
      <c r="B75" s="2">
        <f>B48+1</f>
        <v>3</v>
      </c>
    </row>
    <row r="78" spans="1:10" x14ac:dyDescent="0.25">
      <c r="D78" s="1"/>
      <c r="E78" s="1"/>
      <c r="F78" s="1"/>
      <c r="J78" s="3"/>
    </row>
    <row r="79" spans="1:10" x14ac:dyDescent="0.25">
      <c r="D79" s="1"/>
      <c r="E79" s="1"/>
      <c r="F79" s="1"/>
      <c r="J79" s="3"/>
    </row>
    <row r="80" spans="1:10" x14ac:dyDescent="0.25">
      <c r="D80" s="1"/>
      <c r="E80" s="1"/>
      <c r="F80" s="1"/>
      <c r="J80" s="3"/>
    </row>
    <row r="84" spans="1:10" x14ac:dyDescent="0.25">
      <c r="A84" t="s">
        <v>12</v>
      </c>
    </row>
    <row r="85" spans="1:10" x14ac:dyDescent="0.25">
      <c r="A85" t="s">
        <v>1</v>
      </c>
      <c r="B85" t="s">
        <v>4</v>
      </c>
      <c r="C85" t="s">
        <v>3</v>
      </c>
      <c r="E85" t="s">
        <v>2</v>
      </c>
      <c r="F85" t="s">
        <v>5</v>
      </c>
      <c r="G85" t="s">
        <v>6</v>
      </c>
      <c r="H85" t="s">
        <v>8</v>
      </c>
      <c r="J85" t="s">
        <v>22</v>
      </c>
    </row>
    <row r="86" spans="1:10" x14ac:dyDescent="0.25">
      <c r="A86" t="s">
        <v>7</v>
      </c>
      <c r="B86">
        <f>B52-H57</f>
        <v>-2.1071235580058946E-4</v>
      </c>
      <c r="C86">
        <f>ABS(4*B86/PI()/C$9^2)</f>
        <v>0.41584615284521076</v>
      </c>
      <c r="D86" s="1"/>
      <c r="E86" s="1">
        <f>0.25/(LOG(1/(3.7*C$9/D$9)))^2</f>
        <v>2.2814511585322064E-2</v>
      </c>
      <c r="F86" s="1">
        <f>E86*B$9*8/C$9^5/PI()^2/9.81</f>
        <v>71322050.115476325</v>
      </c>
      <c r="G86">
        <f>ABS(F86*B86)</f>
        <v>15028.43720035972</v>
      </c>
      <c r="H86">
        <f>G86*B86</f>
        <v>-3.1666774064890117</v>
      </c>
      <c r="J86" s="3">
        <f>H91/B86</f>
        <v>-0.5278236530406244</v>
      </c>
    </row>
    <row r="87" spans="1:10" x14ac:dyDescent="0.25">
      <c r="A87" t="s">
        <v>14</v>
      </c>
      <c r="B87">
        <f>B53-H57</f>
        <v>7.3554048295792693E-4</v>
      </c>
      <c r="C87">
        <f>ABS(4*B87/PI()/C$10^2)</f>
        <v>1.4516077091816491</v>
      </c>
      <c r="D87" s="1"/>
      <c r="E87" s="1">
        <f t="shared" ref="E87:E89" si="10">0.25/(LOG(1/(3.7*C$9/D$9)))^2</f>
        <v>2.2814511585322064E-2</v>
      </c>
      <c r="F87" s="1">
        <f>E87*B$10*8/C$10^5/PI()^2/9.81</f>
        <v>35661025.057738163</v>
      </c>
      <c r="G87">
        <f t="shared" ref="G87:G88" si="11">ABS(F87*B87)</f>
        <v>26230.127593743462</v>
      </c>
      <c r="H87">
        <f t="shared" ref="H87:H88" si="12">G87*B87</f>
        <v>19.293320718350113</v>
      </c>
      <c r="J87" s="3">
        <f>H91/B87</f>
        <v>0.15120712993553162</v>
      </c>
    </row>
    <row r="88" spans="1:10" x14ac:dyDescent="0.25">
      <c r="A88" t="s">
        <v>2</v>
      </c>
      <c r="B88">
        <f>B54-H57</f>
        <v>-2.1071235580058946E-4</v>
      </c>
      <c r="C88">
        <f>ABS(4*B88/PI()/C$11^2)</f>
        <v>0.41584615284521076</v>
      </c>
      <c r="D88" s="1"/>
      <c r="E88" s="1">
        <f t="shared" si="10"/>
        <v>2.2814511585322064E-2</v>
      </c>
      <c r="F88" s="1">
        <f>E88*B$11*8/C$11^5/PI()^2/9.81</f>
        <v>71322050.115476325</v>
      </c>
      <c r="G88">
        <f t="shared" si="11"/>
        <v>15028.43720035972</v>
      </c>
      <c r="H88">
        <f t="shared" si="12"/>
        <v>-3.1666774064890117</v>
      </c>
      <c r="J88" s="3">
        <f>H91/B88</f>
        <v>-0.5278236530406244</v>
      </c>
    </row>
    <row r="89" spans="1:10" x14ac:dyDescent="0.25">
      <c r="A89" t="s">
        <v>15</v>
      </c>
      <c r="B89">
        <f>B55-H57</f>
        <v>1.0470525711891597E-4</v>
      </c>
      <c r="C89">
        <f>ABS(4*B89/PI()/C$12^2)</f>
        <v>0.20663846783040909</v>
      </c>
      <c r="D89" s="1"/>
      <c r="E89" s="1">
        <f t="shared" si="10"/>
        <v>2.2814511585322064E-2</v>
      </c>
      <c r="F89" s="1">
        <f>E89*B$12*8/C$12^5/PI()^2/9.81</f>
        <v>35661025.057738163</v>
      </c>
      <c r="G89">
        <f>ABS(F89*B89)</f>
        <v>3733.8967977945795</v>
      </c>
      <c r="H89">
        <f>G89*B89</f>
        <v>0.39095862426857841</v>
      </c>
      <c r="J89" s="3">
        <f>H91/B89</f>
        <v>1.0622099447513815</v>
      </c>
    </row>
    <row r="90" spans="1:10" x14ac:dyDescent="0.25">
      <c r="G90">
        <f>SUM(G86:G89)</f>
        <v>60020.898792257482</v>
      </c>
      <c r="H90">
        <f>SUM(H86:H89)</f>
        <v>13.350924529640668</v>
      </c>
    </row>
    <row r="91" spans="1:10" x14ac:dyDescent="0.25">
      <c r="G91" t="s">
        <v>20</v>
      </c>
      <c r="H91">
        <f>H90/2/G90</f>
        <v>1.1121896537946294E-4</v>
      </c>
      <c r="I91" t="s">
        <v>21</v>
      </c>
    </row>
    <row r="93" spans="1:10" x14ac:dyDescent="0.25">
      <c r="A93" t="s">
        <v>19</v>
      </c>
    </row>
    <row r="94" spans="1:10" x14ac:dyDescent="0.25">
      <c r="A94" t="s">
        <v>1</v>
      </c>
      <c r="B94" t="s">
        <v>4</v>
      </c>
      <c r="C94" t="s">
        <v>3</v>
      </c>
      <c r="E94" t="s">
        <v>2</v>
      </c>
      <c r="F94" t="s">
        <v>5</v>
      </c>
      <c r="G94" t="s">
        <v>6</v>
      </c>
      <c r="H94" t="s">
        <v>8</v>
      </c>
      <c r="J94" t="s">
        <v>22</v>
      </c>
    </row>
    <row r="95" spans="1:10" x14ac:dyDescent="0.25">
      <c r="A95" t="s">
        <v>2</v>
      </c>
      <c r="B95">
        <f>B61-H67</f>
        <v>-1.2616704516780217E-3</v>
      </c>
      <c r="C95">
        <f>ABS(4*B95/PI()/$C$16^2)</f>
        <v>2.4899384827024793</v>
      </c>
      <c r="D95" s="1"/>
      <c r="E95" s="1">
        <f>0.25/(LOG(1/(3.7*$C$16/$D$16)))^2</f>
        <v>2.2814511585322064E-2</v>
      </c>
      <c r="F95" s="1">
        <f>E95*$B$16*8/$C$16^5/PI()^2/9.81</f>
        <v>71322050.115476325</v>
      </c>
      <c r="G95">
        <f>ABS(F95*B95)</f>
        <v>89984.923183795516</v>
      </c>
      <c r="H95">
        <f>G95*B95</f>
        <v>-113.53131867751138</v>
      </c>
      <c r="J95" s="3">
        <f>H101/B95</f>
        <v>2.7777777777777766E-2</v>
      </c>
    </row>
    <row r="96" spans="1:10" x14ac:dyDescent="0.25">
      <c r="A96" t="s">
        <v>16</v>
      </c>
      <c r="B96">
        <f>B62-H67</f>
        <v>-6.3083522583901074E-4</v>
      </c>
      <c r="C96">
        <f t="shared" ref="C96:C98" si="13">ABS(4*B96/PI()/$C$16^2)</f>
        <v>1.2449692413512394</v>
      </c>
      <c r="D96" s="1"/>
      <c r="E96" s="1">
        <f t="shared" ref="E96:E98" si="14">0.25/(LOG(1/(3.7*$C$16/$D$16)))^2</f>
        <v>2.2814511585322064E-2</v>
      </c>
      <c r="F96" s="1">
        <f>E96*$B$17*8/$C$17^5/PI()^2/9.81</f>
        <v>35661025.057738163</v>
      </c>
      <c r="G96">
        <f>ABS(F96*B96)</f>
        <v>22496.230795948875</v>
      </c>
      <c r="H96">
        <f>G96*B96</f>
        <v>-14.191414834688917</v>
      </c>
      <c r="J96" s="3">
        <f>H101/B96</f>
        <v>5.5555555555555539E-2</v>
      </c>
    </row>
    <row r="97" spans="1:10" x14ac:dyDescent="0.25">
      <c r="A97" t="s">
        <v>13</v>
      </c>
      <c r="B97">
        <f>B63-H67</f>
        <v>1.2616704516780217E-3</v>
      </c>
      <c r="C97">
        <f t="shared" si="13"/>
        <v>2.4899384827024793</v>
      </c>
      <c r="D97" s="1"/>
      <c r="E97" s="1">
        <f t="shared" si="14"/>
        <v>2.2814511585322064E-2</v>
      </c>
      <c r="F97" s="1">
        <f>E97*$B$18*8/$C$18^5/PI()^2/9.81</f>
        <v>71322050.115476325</v>
      </c>
      <c r="G97">
        <f>ABS(F97*B97)</f>
        <v>89984.923183795516</v>
      </c>
      <c r="H97">
        <f>G97*B97</f>
        <v>113.53131867751138</v>
      </c>
      <c r="J97" s="3">
        <f>H101/B97</f>
        <v>-2.7777777777777766E-2</v>
      </c>
    </row>
    <row r="98" spans="1:10" x14ac:dyDescent="0.25">
      <c r="A98" t="s">
        <v>23</v>
      </c>
      <c r="B98">
        <f>B64-H67</f>
        <v>-1.5770880645975269E-3</v>
      </c>
      <c r="C98">
        <f t="shared" si="13"/>
        <v>3.1124231033780987</v>
      </c>
      <c r="E98" s="1">
        <f t="shared" si="14"/>
        <v>2.2814511585322064E-2</v>
      </c>
      <c r="F98" s="1">
        <f>E98*$B$18*8/$C$18^5/PI()^2/9.81</f>
        <v>71322050.115476325</v>
      </c>
      <c r="G98">
        <f>ABS(F98*B98)</f>
        <v>112481.15397974438</v>
      </c>
      <c r="H98">
        <f>G98*B98</f>
        <v>-177.39268543361149</v>
      </c>
      <c r="J98" s="7">
        <f>H101/B98</f>
        <v>2.2222222222222216E-2</v>
      </c>
    </row>
    <row r="100" spans="1:10" x14ac:dyDescent="0.25">
      <c r="G100">
        <f>SUM(G95:G97)</f>
        <v>202466.07716353989</v>
      </c>
      <c r="H100">
        <f>SUM(H95:H97)</f>
        <v>-14.191414834688914</v>
      </c>
    </row>
    <row r="101" spans="1:10" x14ac:dyDescent="0.25">
      <c r="G101" t="s">
        <v>20</v>
      </c>
      <c r="H101">
        <f>H100/2/G100</f>
        <v>-3.5046401435500587E-5</v>
      </c>
      <c r="I101" t="s">
        <v>21</v>
      </c>
    </row>
    <row r="102" spans="1:10" x14ac:dyDescent="0.25">
      <c r="A102" s="2" t="s">
        <v>0</v>
      </c>
      <c r="B102" s="2">
        <f>B75+1</f>
        <v>4</v>
      </c>
    </row>
    <row r="104" spans="1:10" x14ac:dyDescent="0.25">
      <c r="A104" t="s">
        <v>12</v>
      </c>
    </row>
    <row r="105" spans="1:10" x14ac:dyDescent="0.25">
      <c r="A105" t="s">
        <v>1</v>
      </c>
      <c r="B105" t="s">
        <v>4</v>
      </c>
      <c r="C105" t="s">
        <v>3</v>
      </c>
      <c r="E105" t="s">
        <v>2</v>
      </c>
      <c r="F105" t="s">
        <v>5</v>
      </c>
      <c r="G105" t="s">
        <v>6</v>
      </c>
      <c r="H105" t="s">
        <v>8</v>
      </c>
      <c r="J105" t="s">
        <v>22</v>
      </c>
    </row>
    <row r="106" spans="1:10" x14ac:dyDescent="0.25">
      <c r="A106" t="s">
        <v>7</v>
      </c>
      <c r="B106">
        <f>B86-H91</f>
        <v>-3.2193132118005241E-4</v>
      </c>
      <c r="C106">
        <f>ABS(4*B106/PI()/C$9^2)</f>
        <v>0.63533958834285975</v>
      </c>
      <c r="D106" s="1"/>
      <c r="E106" s="1">
        <f>0.25/(LOG(1/(3.7*C$9/D$9)))^2</f>
        <v>2.2814511585322064E-2</v>
      </c>
      <c r="F106" s="1">
        <f>E106*B$9*8/C$9^5/PI()^2/9.81</f>
        <v>71322050.115476325</v>
      </c>
      <c r="G106">
        <f>ABS(F106*B106)</f>
        <v>22960.801822945203</v>
      </c>
      <c r="H106">
        <f>G106*B106</f>
        <v>-7.391801266214105</v>
      </c>
      <c r="J106" s="3">
        <f>H111/B106</f>
        <v>-1.5941310437951401E-2</v>
      </c>
    </row>
    <row r="107" spans="1:10" x14ac:dyDescent="0.25">
      <c r="A107" t="s">
        <v>14</v>
      </c>
      <c r="B107">
        <f>B87-H91</f>
        <v>6.2432151757846398E-4</v>
      </c>
      <c r="C107">
        <f>ABS(4*B107/PI()/C$10^2)</f>
        <v>1.2321142736840001</v>
      </c>
      <c r="D107" s="1"/>
      <c r="E107" s="1">
        <f t="shared" ref="E107:E109" si="15">0.25/(LOG(1/(3.7*C$9/D$9)))^2</f>
        <v>2.2814511585322064E-2</v>
      </c>
      <c r="F107" s="1">
        <f>E107*B$10*8/C$10^5/PI()^2/9.81</f>
        <v>35661025.057738163</v>
      </c>
      <c r="G107">
        <f t="shared" ref="G107:G108" si="16">ABS(F107*B107)</f>
        <v>22263.945282450721</v>
      </c>
      <c r="H107">
        <f t="shared" ref="H107:H108" si="17">G107*B107</f>
        <v>13.899860106023517</v>
      </c>
      <c r="J107" s="3">
        <f>H111/B107</f>
        <v>8.2201349563225164E-3</v>
      </c>
    </row>
    <row r="108" spans="1:10" x14ac:dyDescent="0.25">
      <c r="A108" t="s">
        <v>2</v>
      </c>
      <c r="B108">
        <f>B88-H91</f>
        <v>-3.2193132118005241E-4</v>
      </c>
      <c r="C108">
        <f>ABS(4*B108/PI()/C$11^2)</f>
        <v>0.63533958834285975</v>
      </c>
      <c r="D108" s="1"/>
      <c r="E108" s="1">
        <f t="shared" si="15"/>
        <v>2.2814511585322064E-2</v>
      </c>
      <c r="F108" s="1">
        <f>E108*B$11*8/C$11^5/PI()^2/9.81</f>
        <v>71322050.115476325</v>
      </c>
      <c r="G108">
        <f t="shared" si="16"/>
        <v>22960.801822945203</v>
      </c>
      <c r="H108">
        <f t="shared" si="17"/>
        <v>-7.391801266214105</v>
      </c>
      <c r="J108" s="3">
        <f>H111/B108</f>
        <v>-1.5941310437951401E-2</v>
      </c>
    </row>
    <row r="109" spans="1:10" x14ac:dyDescent="0.25">
      <c r="A109" t="s">
        <v>15</v>
      </c>
      <c r="B109">
        <f>B89+H91</f>
        <v>2.1592422249837892E-4</v>
      </c>
      <c r="C109">
        <f>ABS(4*B109/PI()/C$12^2)</f>
        <v>0.42613190332805811</v>
      </c>
      <c r="D109" s="1"/>
      <c r="E109" s="1">
        <f t="shared" si="15"/>
        <v>2.2814511585322064E-2</v>
      </c>
      <c r="F109" s="1">
        <f>E109*B$12*8/C$12^5/PI()^2/9.81</f>
        <v>35661025.057738163</v>
      </c>
      <c r="G109">
        <f>ABS(F109*B109)</f>
        <v>7700.0791090873208</v>
      </c>
      <c r="H109">
        <f>G109*B109</f>
        <v>1.6626335948056901</v>
      </c>
      <c r="J109" s="3">
        <f>H111/B109</f>
        <v>2.37676304735546E-2</v>
      </c>
    </row>
    <row r="110" spans="1:10" x14ac:dyDescent="0.25">
      <c r="G110">
        <f>SUM(G106:G109)</f>
        <v>75885.628037428454</v>
      </c>
      <c r="H110">
        <f>SUM(H106:H109)</f>
        <v>0.77889116840099737</v>
      </c>
    </row>
    <row r="111" spans="1:10" x14ac:dyDescent="0.25">
      <c r="G111" t="s">
        <v>20</v>
      </c>
      <c r="H111">
        <f>H110/2/G110</f>
        <v>5.1320071306310543E-6</v>
      </c>
      <c r="I111" t="s">
        <v>21</v>
      </c>
    </row>
    <row r="113" spans="1:10" x14ac:dyDescent="0.25">
      <c r="A113" t="s">
        <v>19</v>
      </c>
    </row>
    <row r="114" spans="1:10" x14ac:dyDescent="0.25">
      <c r="A114" t="s">
        <v>1</v>
      </c>
      <c r="B114" t="s">
        <v>4</v>
      </c>
      <c r="C114" t="s">
        <v>3</v>
      </c>
      <c r="E114" t="s">
        <v>2</v>
      </c>
      <c r="F114" t="s">
        <v>5</v>
      </c>
      <c r="G114" t="s">
        <v>6</v>
      </c>
      <c r="H114" t="s">
        <v>8</v>
      </c>
      <c r="J114" t="s">
        <v>22</v>
      </c>
    </row>
    <row r="115" spans="1:10" x14ac:dyDescent="0.25">
      <c r="A115" t="s">
        <v>2</v>
      </c>
      <c r="B115">
        <f>B95+H101</f>
        <v>-1.2967168531135224E-3</v>
      </c>
      <c r="C115">
        <f>ABS(4*B115/PI()/$C$16^2)</f>
        <v>2.5591034405553259</v>
      </c>
      <c r="D115" s="1"/>
      <c r="E115" s="1">
        <f>0.25/(LOG(1/(3.7*$C$16/$D$16)))^2</f>
        <v>2.2814511585322064E-2</v>
      </c>
      <c r="F115" s="1">
        <f>E115*$B$16*8/$C$16^5/PI()^2/9.81</f>
        <v>71322050.115476325</v>
      </c>
      <c r="G115">
        <f>ABS(F115*B115)</f>
        <v>92484.504383345396</v>
      </c>
      <c r="H115">
        <f>G115*B115</f>
        <v>-119.92621548573541</v>
      </c>
      <c r="J115" s="3">
        <f>H121/B115</f>
        <v>5.3805339081412724E-2</v>
      </c>
    </row>
    <row r="116" spans="1:10" x14ac:dyDescent="0.25">
      <c r="A116" t="s">
        <v>16</v>
      </c>
      <c r="B116">
        <f>B96+H101</f>
        <v>-6.6588162727451131E-4</v>
      </c>
      <c r="C116">
        <f t="shared" ref="C116:C118" si="18">ABS(4*B116/PI()/$C$16^2)</f>
        <v>1.314134199204086</v>
      </c>
      <c r="D116" s="1"/>
      <c r="E116" s="1">
        <f t="shared" ref="E116:E118" si="19">0.25/(LOG(1/(3.7*$C$16/$D$16)))^2</f>
        <v>2.2814511585322064E-2</v>
      </c>
      <c r="F116" s="1">
        <f>E116*$B$17*8/$C$17^5/PI()^2/9.81</f>
        <v>35661025.057738163</v>
      </c>
      <c r="G116">
        <f>ABS(F116*B116)</f>
        <v>23746.021395723812</v>
      </c>
      <c r="H116">
        <f>G116*B116</f>
        <v>-15.812039368279935</v>
      </c>
      <c r="J116" s="3">
        <f>H121/B116</f>
        <v>0.10477881821117217</v>
      </c>
    </row>
    <row r="117" spans="1:10" x14ac:dyDescent="0.25">
      <c r="A117" t="s">
        <v>13</v>
      </c>
      <c r="B117">
        <f>B97+H101</f>
        <v>1.226624050242521E-3</v>
      </c>
      <c r="C117">
        <f t="shared" si="18"/>
        <v>2.4207735248496327</v>
      </c>
      <c r="D117" s="1"/>
      <c r="E117" s="1">
        <f t="shared" si="19"/>
        <v>2.2814511585322064E-2</v>
      </c>
      <c r="F117" s="1">
        <f>E117*$B$18*8/$C$18^5/PI()^2/9.81</f>
        <v>71322050.115476325</v>
      </c>
      <c r="G117">
        <f>ABS(F117*B117)</f>
        <v>87485.341984245635</v>
      </c>
      <c r="H117">
        <f>G117*B117</f>
        <v>107.31162452156745</v>
      </c>
      <c r="J117" s="3">
        <f>H121/B117</f>
        <v>-5.6879929886064884E-2</v>
      </c>
    </row>
    <row r="118" spans="1:10" x14ac:dyDescent="0.25">
      <c r="A118" t="s">
        <v>23</v>
      </c>
      <c r="B118">
        <f>B98+H101</f>
        <v>-1.6121344660330276E-3</v>
      </c>
      <c r="C118">
        <f t="shared" si="18"/>
        <v>3.1815880612309457</v>
      </c>
      <c r="E118" s="1">
        <f t="shared" si="19"/>
        <v>2.2814511585322064E-2</v>
      </c>
      <c r="F118" s="1">
        <f>E118*$B$18*8/$C$18^5/PI()^2/9.81</f>
        <v>71322050.115476325</v>
      </c>
      <c r="G118">
        <f>ABS(F118*B118)</f>
        <v>114980.73517929426</v>
      </c>
      <c r="H118">
        <f>G118*B118</f>
        <v>-185.36440611235651</v>
      </c>
      <c r="J118" s="7">
        <f>H121/B118</f>
        <v>4.3278207522005889E-2</v>
      </c>
    </row>
    <row r="120" spans="1:10" x14ac:dyDescent="0.25">
      <c r="G120">
        <f>SUM(G115:G117)</f>
        <v>203715.86776331486</v>
      </c>
      <c r="H120">
        <f>SUM(H115:H117)</f>
        <v>-28.426630332447886</v>
      </c>
    </row>
    <row r="121" spans="1:10" x14ac:dyDescent="0.25">
      <c r="G121" t="s">
        <v>20</v>
      </c>
      <c r="H121">
        <f>H120/2/G120</f>
        <v>-6.9770289974355526E-5</v>
      </c>
      <c r="I121" t="s">
        <v>21</v>
      </c>
    </row>
    <row r="122" spans="1:10" x14ac:dyDescent="0.25">
      <c r="D122" s="1"/>
      <c r="E122" s="1"/>
      <c r="F122" s="1"/>
      <c r="J122" s="3"/>
    </row>
    <row r="123" spans="1:10" x14ac:dyDescent="0.25">
      <c r="D123" s="1"/>
      <c r="E123" s="1"/>
      <c r="F123" s="1"/>
      <c r="J123" s="3"/>
    </row>
    <row r="124" spans="1:10" x14ac:dyDescent="0.25">
      <c r="D124" s="1"/>
      <c r="E124" s="1"/>
      <c r="F124" s="1"/>
      <c r="J124" s="3"/>
    </row>
    <row r="125" spans="1:10" x14ac:dyDescent="0.25">
      <c r="E125" s="1"/>
      <c r="F125" s="1"/>
    </row>
    <row r="129" spans="1:10" x14ac:dyDescent="0.25">
      <c r="A129" s="2" t="s">
        <v>0</v>
      </c>
      <c r="B129" s="2">
        <f>B102+1</f>
        <v>5</v>
      </c>
    </row>
    <row r="131" spans="1:10" x14ac:dyDescent="0.25">
      <c r="A131" t="s">
        <v>12</v>
      </c>
    </row>
    <row r="132" spans="1:10" x14ac:dyDescent="0.25">
      <c r="A132" t="s">
        <v>1</v>
      </c>
      <c r="B132" t="s">
        <v>4</v>
      </c>
      <c r="C132" t="s">
        <v>3</v>
      </c>
      <c r="E132" t="s">
        <v>2</v>
      </c>
      <c r="F132" t="s">
        <v>5</v>
      </c>
      <c r="G132" t="s">
        <v>6</v>
      </c>
      <c r="H132" t="s">
        <v>8</v>
      </c>
      <c r="J132" t="s">
        <v>22</v>
      </c>
    </row>
    <row r="133" spans="1:10" x14ac:dyDescent="0.25">
      <c r="A133" t="s">
        <v>7</v>
      </c>
      <c r="B133">
        <f>B106-H111</f>
        <v>-3.2706332831068349E-4</v>
      </c>
      <c r="C133">
        <f>ABS(4*B133/PI()/C$9^2)</f>
        <v>0.64546773395415358</v>
      </c>
      <c r="D133" s="1"/>
      <c r="E133" s="1">
        <f>0.25/(LOG(1/(3.7*C$9/D$9)))^2</f>
        <v>2.2814511585322064E-2</v>
      </c>
      <c r="F133" s="1">
        <f>E133*B$9*8/C$9^5/PI()^2/9.81</f>
        <v>71322050.115476325</v>
      </c>
      <c r="G133">
        <f>ABS(F133*B133)</f>
        <v>23326.827092709053</v>
      </c>
      <c r="H133">
        <f>G133*B133</f>
        <v>-7.6293497078692472</v>
      </c>
      <c r="J133" s="3">
        <f>H138/B133</f>
        <v>3.7660597699223694E-5</v>
      </c>
    </row>
    <row r="134" spans="1:10" x14ac:dyDescent="0.25">
      <c r="A134" t="s">
        <v>14</v>
      </c>
      <c r="B134">
        <f>B107-H111</f>
        <v>6.191895104478329E-4</v>
      </c>
      <c r="C134">
        <f>ABS(4*B134/PI()/C$10^2)</f>
        <v>1.2219861280727062</v>
      </c>
      <c r="D134" s="1"/>
      <c r="E134" s="1">
        <f t="shared" ref="E134:E136" si="20">0.25/(LOG(1/(3.7*C$9/D$9)))^2</f>
        <v>2.2814511585322064E-2</v>
      </c>
      <c r="F134" s="1">
        <f>E134*B$10*8/C$10^5/PI()^2/9.81</f>
        <v>35661025.057738163</v>
      </c>
      <c r="G134">
        <f t="shared" ref="G134:G135" si="21">ABS(F134*B134)</f>
        <v>22080.932647568796</v>
      </c>
      <c r="H134">
        <f t="shared" ref="H134:H135" si="22">G134*B134</f>
        <v>13.672281876279694</v>
      </c>
      <c r="J134" s="3">
        <f>H138/B134</f>
        <v>-1.9892779547846554E-5</v>
      </c>
    </row>
    <row r="135" spans="1:10" x14ac:dyDescent="0.25">
      <c r="A135" t="s">
        <v>2</v>
      </c>
      <c r="B135">
        <f>B108-H111</f>
        <v>-3.2706332831068349E-4</v>
      </c>
      <c r="C135">
        <f>ABS(4*B135/PI()/C$11^2)</f>
        <v>0.64546773395415358</v>
      </c>
      <c r="D135" s="1"/>
      <c r="E135" s="1">
        <f t="shared" si="20"/>
        <v>2.2814511585322064E-2</v>
      </c>
      <c r="F135" s="1">
        <f>E135*B$11*8/C$11^5/PI()^2/9.81</f>
        <v>71322050.115476325</v>
      </c>
      <c r="G135">
        <f t="shared" si="21"/>
        <v>23326.827092709053</v>
      </c>
      <c r="H135">
        <f t="shared" si="22"/>
        <v>-7.6293497078692472</v>
      </c>
      <c r="J135" s="3">
        <f>H138/B135</f>
        <v>3.7660597699223694E-5</v>
      </c>
    </row>
    <row r="136" spans="1:10" x14ac:dyDescent="0.25">
      <c r="A136" t="s">
        <v>15</v>
      </c>
      <c r="B136">
        <f>B109-H111</f>
        <v>2.1079221536774787E-4</v>
      </c>
      <c r="C136">
        <f>ABS(4*B136/PI()/C$12^2)</f>
        <v>0.41600375771676429</v>
      </c>
      <c r="D136" s="1"/>
      <c r="E136" s="1">
        <f t="shared" si="20"/>
        <v>2.2814511585322064E-2</v>
      </c>
      <c r="F136" s="1">
        <f>E136*B$12*8/C$12^5/PI()^2/9.81</f>
        <v>35661025.057738163</v>
      </c>
      <c r="G136">
        <f>ABS(F136*B136)</f>
        <v>7517.0664742053959</v>
      </c>
      <c r="H136">
        <f>G136*B136</f>
        <v>1.584539095164381</v>
      </c>
      <c r="J136" s="3">
        <f>H138/B136</f>
        <v>-5.8433848746211274E-5</v>
      </c>
    </row>
    <row r="137" spans="1:10" x14ac:dyDescent="0.25">
      <c r="G137">
        <f>SUM(G133:G136)</f>
        <v>76251.65330719229</v>
      </c>
      <c r="H137">
        <f>SUM(H133:H136)</f>
        <v>-1.8784442944193014E-3</v>
      </c>
    </row>
    <row r="138" spans="1:10" x14ac:dyDescent="0.25">
      <c r="G138" t="s">
        <v>20</v>
      </c>
      <c r="H138">
        <f>H137/2/G137</f>
        <v>-1.231740042967777E-8</v>
      </c>
      <c r="I138" t="s">
        <v>21</v>
      </c>
    </row>
    <row r="140" spans="1:10" x14ac:dyDescent="0.25">
      <c r="A140" t="s">
        <v>19</v>
      </c>
    </row>
    <row r="141" spans="1:10" x14ac:dyDescent="0.25">
      <c r="A141" t="s">
        <v>1</v>
      </c>
      <c r="B141" t="s">
        <v>4</v>
      </c>
      <c r="C141" t="s">
        <v>3</v>
      </c>
      <c r="E141" t="s">
        <v>2</v>
      </c>
      <c r="F141" t="s">
        <v>5</v>
      </c>
      <c r="G141" t="s">
        <v>6</v>
      </c>
      <c r="H141" t="s">
        <v>8</v>
      </c>
      <c r="J141" t="s">
        <v>22</v>
      </c>
    </row>
    <row r="142" spans="1:10" x14ac:dyDescent="0.25">
      <c r="A142" t="s">
        <v>2</v>
      </c>
      <c r="B142">
        <f>B115-H121</f>
        <v>-1.2269465631391668E-3</v>
      </c>
      <c r="C142">
        <f>ABS(4*B142/PI()/$C$16^2)</f>
        <v>2.4214100121918367</v>
      </c>
      <c r="D142" s="1"/>
      <c r="E142" s="1">
        <f>0.25/(LOG(1/(3.7*$C$16/$D$16)))^2</f>
        <v>2.2814511585322064E-2</v>
      </c>
      <c r="F142" s="1">
        <f>E142*$B$16*8/$C$16^5/PI()^2/9.81</f>
        <v>71322050.115476325</v>
      </c>
      <c r="G142">
        <f>ABS(F142*B142)</f>
        <v>87508.344265223088</v>
      </c>
      <c r="H142">
        <f>G142*B142</f>
        <v>-107.36806224221449</v>
      </c>
      <c r="J142" s="3">
        <f>H148/B142</f>
        <v>3.5155338326203062E-4</v>
      </c>
    </row>
    <row r="143" spans="1:10" x14ac:dyDescent="0.25">
      <c r="A143" t="s">
        <v>16</v>
      </c>
      <c r="B143">
        <f>B116-H121</f>
        <v>-5.9611133730015577E-4</v>
      </c>
      <c r="C143">
        <f t="shared" ref="C143:C145" si="23">ABS(4*B143/PI()/$C$16^2)</f>
        <v>1.1764407708405968</v>
      </c>
      <c r="D143" s="1"/>
      <c r="E143" s="1">
        <f t="shared" ref="E143:E145" si="24">0.25/(LOG(1/(3.7*$C$16/$D$16)))^2</f>
        <v>2.2814511585322064E-2</v>
      </c>
      <c r="F143" s="1">
        <f>E143*$B$17*8/$C$17^5/PI()^2/9.81</f>
        <v>35661025.057738163</v>
      </c>
      <c r="G143">
        <f>ABS(F143*B143)</f>
        <v>21257.941336662661</v>
      </c>
      <c r="H143">
        <f>G143*B143</f>
        <v>-12.67209983844624</v>
      </c>
      <c r="J143" s="3">
        <f>H148/B143</f>
        <v>7.2358498884933389E-4</v>
      </c>
    </row>
    <row r="144" spans="1:10" x14ac:dyDescent="0.25">
      <c r="A144" t="s">
        <v>13</v>
      </c>
      <c r="B144">
        <f>B117-H121</f>
        <v>1.2963943402168766E-3</v>
      </c>
      <c r="C144">
        <f t="shared" si="23"/>
        <v>2.5584669532131219</v>
      </c>
      <c r="D144" s="1"/>
      <c r="E144" s="1">
        <f t="shared" si="24"/>
        <v>2.2814511585322064E-2</v>
      </c>
      <c r="F144" s="1">
        <f>E144*$B$18*8/$C$18^5/PI()^2/9.81</f>
        <v>71322050.115476325</v>
      </c>
      <c r="G144">
        <f>ABS(F144*B144)</f>
        <v>92461.502102367929</v>
      </c>
      <c r="H144">
        <f>G144*B144</f>
        <v>119.86656801346062</v>
      </c>
      <c r="J144" s="3">
        <f>H148/B144</f>
        <v>-3.3272068688693551E-4</v>
      </c>
    </row>
    <row r="145" spans="1:11" x14ac:dyDescent="0.25">
      <c r="A145" t="s">
        <v>23</v>
      </c>
      <c r="B145">
        <f>B118-H121</f>
        <v>-1.542364176058672E-3</v>
      </c>
      <c r="C145">
        <f t="shared" si="23"/>
        <v>3.0438946328674561</v>
      </c>
      <c r="E145" s="1">
        <f t="shared" si="24"/>
        <v>2.2814511585322064E-2</v>
      </c>
      <c r="F145" s="1">
        <f>E145*$B$18*8/$C$18^5/PI()^2/9.81</f>
        <v>71322050.115476325</v>
      </c>
      <c r="G145">
        <f>ABS(F145*B145)</f>
        <v>110004.57506117196</v>
      </c>
      <c r="H145">
        <f>G145*B145</f>
        <v>-169.66711577690882</v>
      </c>
      <c r="J145" s="7">
        <f>H148/B145</f>
        <v>2.7965977299571727E-4</v>
      </c>
    </row>
    <row r="147" spans="1:11" x14ac:dyDescent="0.25">
      <c r="G147">
        <f>SUM(G142:G144)</f>
        <v>201227.78770425369</v>
      </c>
      <c r="H147">
        <f>SUM(H142:H144)</f>
        <v>-0.1735940672001135</v>
      </c>
    </row>
    <row r="148" spans="1:11" x14ac:dyDescent="0.25">
      <c r="G148" t="s">
        <v>20</v>
      </c>
      <c r="H148">
        <f>H147/2/G147</f>
        <v>-4.3133721535329475E-7</v>
      </c>
      <c r="I148" t="s">
        <v>21</v>
      </c>
    </row>
    <row r="149" spans="1:11" x14ac:dyDescent="0.25">
      <c r="D149" s="1"/>
      <c r="E149" s="1"/>
      <c r="F149" s="1"/>
      <c r="J149" s="3"/>
    </row>
    <row r="150" spans="1:11" x14ac:dyDescent="0.25">
      <c r="D150" s="1"/>
      <c r="E150" s="1"/>
      <c r="F150" s="1"/>
      <c r="J150" s="3"/>
    </row>
    <row r="151" spans="1:11" x14ac:dyDescent="0.25">
      <c r="D151" s="1"/>
      <c r="E151" s="1"/>
      <c r="F151" s="1"/>
      <c r="J151" s="3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/>
      <c r="B159" s="4"/>
      <c r="C159" s="4"/>
      <c r="D159" s="5"/>
      <c r="E159" s="5"/>
      <c r="F159" s="5"/>
      <c r="G159" s="4"/>
      <c r="H159" s="4"/>
      <c r="I159" s="4"/>
      <c r="J159" s="6"/>
      <c r="K159" s="4"/>
    </row>
    <row r="160" spans="1:11" x14ac:dyDescent="0.25">
      <c r="A160" s="4"/>
      <c r="B160" s="4"/>
      <c r="C160" s="4"/>
      <c r="D160" s="5"/>
      <c r="E160" s="5"/>
      <c r="F160" s="5"/>
      <c r="G160" s="4"/>
      <c r="H160" s="4"/>
      <c r="I160" s="4"/>
      <c r="J160" s="6"/>
      <c r="K160" s="4"/>
    </row>
    <row r="161" spans="1:11" x14ac:dyDescent="0.25">
      <c r="A161" s="4"/>
      <c r="B161" s="4"/>
      <c r="C161" s="4"/>
      <c r="D161" s="5"/>
      <c r="E161" s="5"/>
      <c r="F161" s="5"/>
      <c r="G161" s="4"/>
      <c r="H161" s="4"/>
      <c r="I161" s="4"/>
      <c r="J161" s="6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4"/>
      <c r="B167" s="4"/>
      <c r="C167" s="4"/>
      <c r="D167" s="5"/>
      <c r="E167" s="5"/>
      <c r="F167" s="5"/>
      <c r="G167" s="4"/>
      <c r="H167" s="4"/>
      <c r="I167" s="4"/>
      <c r="J167" s="6"/>
      <c r="K167" s="4"/>
    </row>
    <row r="168" spans="1:11" x14ac:dyDescent="0.25">
      <c r="A168" s="4"/>
      <c r="B168" s="4"/>
      <c r="C168" s="4"/>
      <c r="D168" s="5"/>
      <c r="E168" s="5"/>
      <c r="F168" s="5"/>
      <c r="G168" s="4"/>
      <c r="H168" s="4"/>
      <c r="I168" s="4"/>
      <c r="J168" s="6"/>
      <c r="K168" s="4"/>
    </row>
    <row r="169" spans="1:11" x14ac:dyDescent="0.25">
      <c r="A169" s="4"/>
      <c r="B169" s="4"/>
      <c r="C169" s="4"/>
      <c r="D169" s="5"/>
      <c r="E169" s="5"/>
      <c r="F169" s="5"/>
      <c r="G169" s="4"/>
      <c r="H169" s="4"/>
      <c r="I169" s="4"/>
      <c r="J169" s="6"/>
      <c r="K169" s="4"/>
    </row>
    <row r="170" spans="1:11" x14ac:dyDescent="0.25">
      <c r="A170" s="4"/>
      <c r="B170" s="4"/>
      <c r="C170" s="4"/>
      <c r="D170" s="5"/>
      <c r="E170" s="5"/>
      <c r="F170" s="5"/>
      <c r="G170" s="4"/>
      <c r="H170" s="4"/>
      <c r="I170" s="4"/>
      <c r="J170" s="6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/>
      <c r="B176" s="4"/>
      <c r="C176" s="4"/>
      <c r="D176" s="5"/>
      <c r="E176" s="5"/>
      <c r="F176" s="5"/>
      <c r="G176" s="4"/>
      <c r="H176" s="4"/>
      <c r="I176" s="4"/>
      <c r="J176" s="6"/>
      <c r="K176" s="4"/>
    </row>
    <row r="177" spans="1:11" x14ac:dyDescent="0.25">
      <c r="A177" s="4"/>
      <c r="B177" s="4"/>
      <c r="C177" s="4"/>
      <c r="D177" s="5"/>
      <c r="E177" s="5"/>
      <c r="F177" s="5"/>
      <c r="G177" s="4"/>
      <c r="H177" s="4"/>
      <c r="I177" s="4"/>
      <c r="J177" s="6"/>
      <c r="K177" s="4"/>
    </row>
    <row r="178" spans="1:11" x14ac:dyDescent="0.25">
      <c r="A178" s="4"/>
      <c r="B178" s="4"/>
      <c r="C178" s="4"/>
      <c r="D178" s="5"/>
      <c r="E178" s="5"/>
      <c r="F178" s="5"/>
      <c r="G178" s="4"/>
      <c r="H178" s="4"/>
      <c r="I178" s="4"/>
      <c r="J178" s="6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/>
      <c r="B186" s="4"/>
      <c r="C186" s="4"/>
      <c r="D186" s="5"/>
      <c r="E186" s="5"/>
      <c r="F186" s="5"/>
      <c r="G186" s="4"/>
      <c r="H186" s="4"/>
      <c r="I186" s="4"/>
      <c r="J186" s="6"/>
      <c r="K186" s="4"/>
    </row>
    <row r="187" spans="1:11" x14ac:dyDescent="0.25">
      <c r="A187" s="4"/>
      <c r="B187" s="4"/>
      <c r="C187" s="4"/>
      <c r="D187" s="5"/>
      <c r="E187" s="5"/>
      <c r="F187" s="5"/>
      <c r="G187" s="4"/>
      <c r="H187" s="4"/>
      <c r="I187" s="4"/>
      <c r="J187" s="6"/>
      <c r="K187" s="4"/>
    </row>
    <row r="188" spans="1:11" x14ac:dyDescent="0.25">
      <c r="A188" s="4"/>
      <c r="B188" s="4"/>
      <c r="C188" s="4"/>
      <c r="D188" s="5"/>
      <c r="E188" s="5"/>
      <c r="F188" s="5"/>
      <c r="G188" s="4"/>
      <c r="H188" s="4"/>
      <c r="I188" s="4"/>
      <c r="J188" s="6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/>
      <c r="B194" s="4"/>
      <c r="C194" s="4"/>
      <c r="D194" s="5"/>
      <c r="E194" s="5"/>
      <c r="F194" s="5"/>
      <c r="G194" s="4"/>
      <c r="H194" s="4"/>
      <c r="I194" s="4"/>
      <c r="J194" s="6"/>
      <c r="K194" s="4"/>
    </row>
    <row r="195" spans="1:11" x14ac:dyDescent="0.25">
      <c r="A195" s="4"/>
      <c r="B195" s="4"/>
      <c r="C195" s="4"/>
      <c r="D195" s="5"/>
      <c r="E195" s="5"/>
      <c r="F195" s="5"/>
      <c r="G195" s="4"/>
      <c r="H195" s="4"/>
      <c r="I195" s="4"/>
      <c r="J195" s="6"/>
      <c r="K195" s="4"/>
    </row>
    <row r="196" spans="1:11" x14ac:dyDescent="0.25">
      <c r="A196" s="4"/>
      <c r="B196" s="4"/>
      <c r="C196" s="4"/>
      <c r="D196" s="5"/>
      <c r="E196" s="5"/>
      <c r="F196" s="5"/>
      <c r="G196" s="4"/>
      <c r="H196" s="4"/>
      <c r="I196" s="4"/>
      <c r="J196" s="6"/>
      <c r="K196" s="4"/>
    </row>
    <row r="197" spans="1:11" x14ac:dyDescent="0.25">
      <c r="A197" s="4"/>
      <c r="B197" s="4"/>
      <c r="C197" s="4"/>
      <c r="D197" s="5"/>
      <c r="E197" s="5"/>
      <c r="F197" s="5"/>
      <c r="G197" s="4"/>
      <c r="H197" s="4"/>
      <c r="I197" s="4"/>
      <c r="J197" s="6"/>
      <c r="K197" s="4"/>
    </row>
    <row r="198" spans="1:1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/>
      <c r="B203" s="4"/>
      <c r="C203" s="4"/>
      <c r="D203" s="5"/>
      <c r="E203" s="5"/>
      <c r="F203" s="5"/>
      <c r="G203" s="4"/>
      <c r="H203" s="4"/>
      <c r="I203" s="4"/>
      <c r="J203" s="6"/>
      <c r="K203" s="4"/>
    </row>
    <row r="204" spans="1:11" x14ac:dyDescent="0.25">
      <c r="A204" s="4"/>
      <c r="B204" s="4"/>
      <c r="C204" s="4"/>
      <c r="D204" s="5"/>
      <c r="E204" s="5"/>
      <c r="F204" s="5"/>
      <c r="G204" s="4"/>
      <c r="H204" s="4"/>
      <c r="I204" s="4"/>
      <c r="J204" s="6"/>
      <c r="K204" s="4"/>
    </row>
    <row r="205" spans="1:11" x14ac:dyDescent="0.25">
      <c r="A205" s="4"/>
      <c r="B205" s="4"/>
      <c r="C205" s="4"/>
      <c r="D205" s="5"/>
      <c r="E205" s="5"/>
      <c r="F205" s="5"/>
      <c r="G205" s="4"/>
      <c r="H205" s="4"/>
      <c r="I205" s="4"/>
      <c r="J205" s="6"/>
      <c r="K205" s="4"/>
    </row>
    <row r="206" spans="1:1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4"/>
      <c r="B213" s="4"/>
      <c r="C213" s="4"/>
      <c r="D213" s="5"/>
      <c r="E213" s="5"/>
      <c r="F213" s="5"/>
      <c r="G213" s="4"/>
      <c r="H213" s="4"/>
      <c r="I213" s="4"/>
      <c r="J213" s="6"/>
      <c r="K213" s="4"/>
    </row>
    <row r="214" spans="1:11" x14ac:dyDescent="0.25">
      <c r="A214" s="4"/>
      <c r="B214" s="4"/>
      <c r="C214" s="4"/>
      <c r="D214" s="5"/>
      <c r="E214" s="5"/>
      <c r="F214" s="5"/>
      <c r="G214" s="4"/>
      <c r="H214" s="4"/>
      <c r="I214" s="4"/>
      <c r="J214" s="6"/>
      <c r="K214" s="4"/>
    </row>
    <row r="215" spans="1:11" x14ac:dyDescent="0.25">
      <c r="A215" s="4"/>
      <c r="B215" s="4"/>
      <c r="C215" s="4"/>
      <c r="D215" s="5"/>
      <c r="E215" s="5"/>
      <c r="F215" s="5"/>
      <c r="G215" s="4"/>
      <c r="H215" s="4"/>
      <c r="I215" s="4"/>
      <c r="J215" s="6"/>
      <c r="K215" s="4"/>
    </row>
    <row r="216" spans="1:1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/>
      <c r="B221" s="4"/>
      <c r="C221" s="4"/>
      <c r="D221" s="5"/>
      <c r="E221" s="5"/>
      <c r="F221" s="5"/>
      <c r="G221" s="4"/>
      <c r="H221" s="4"/>
      <c r="I221" s="4"/>
      <c r="J221" s="6"/>
      <c r="K221" s="4"/>
    </row>
    <row r="222" spans="1:11" x14ac:dyDescent="0.25">
      <c r="A222" s="4"/>
      <c r="B222" s="4"/>
      <c r="C222" s="4"/>
      <c r="D222" s="5"/>
      <c r="E222" s="5"/>
      <c r="F222" s="5"/>
      <c r="G222" s="4"/>
      <c r="H222" s="4"/>
      <c r="I222" s="4"/>
      <c r="J222" s="6"/>
      <c r="K222" s="4"/>
    </row>
    <row r="223" spans="1:11" x14ac:dyDescent="0.25">
      <c r="A223" s="4"/>
      <c r="B223" s="4"/>
      <c r="C223" s="4"/>
      <c r="D223" s="5"/>
      <c r="E223" s="5"/>
      <c r="F223" s="5"/>
      <c r="G223" s="4"/>
      <c r="H223" s="4"/>
      <c r="I223" s="4"/>
      <c r="J223" s="6"/>
      <c r="K223" s="4"/>
    </row>
    <row r="224" spans="1:11" x14ac:dyDescent="0.25">
      <c r="A224" s="4"/>
      <c r="B224" s="4"/>
      <c r="C224" s="4"/>
      <c r="D224" s="5"/>
      <c r="E224" s="5"/>
      <c r="F224" s="5"/>
      <c r="G224" s="4"/>
      <c r="H224" s="4"/>
      <c r="I224" s="4"/>
      <c r="J224" s="6"/>
      <c r="K224" s="4"/>
    </row>
    <row r="225" spans="1:1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5"/>
      <c r="E230" s="5"/>
      <c r="F230" s="5"/>
      <c r="G230" s="4"/>
      <c r="H230" s="4"/>
      <c r="I230" s="4"/>
      <c r="J230" s="6"/>
      <c r="K230" s="4"/>
    </row>
    <row r="231" spans="1:11" x14ac:dyDescent="0.25">
      <c r="A231" s="4"/>
      <c r="B231" s="4"/>
      <c r="C231" s="4"/>
      <c r="D231" s="5"/>
      <c r="E231" s="5"/>
      <c r="F231" s="5"/>
      <c r="G231" s="4"/>
      <c r="H231" s="4"/>
      <c r="I231" s="4"/>
      <c r="J231" s="6"/>
      <c r="K231" s="4"/>
    </row>
    <row r="232" spans="1:11" x14ac:dyDescent="0.25">
      <c r="A232" s="4"/>
      <c r="B232" s="4"/>
      <c r="C232" s="4"/>
      <c r="D232" s="5"/>
      <c r="E232" s="5"/>
      <c r="F232" s="5"/>
      <c r="G232" s="4"/>
      <c r="H232" s="4"/>
      <c r="I232" s="4"/>
      <c r="J232" s="6"/>
      <c r="K232" s="4"/>
    </row>
    <row r="233" spans="1:1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4"/>
      <c r="B240" s="4"/>
      <c r="C240" s="4"/>
      <c r="D240" s="5"/>
      <c r="E240" s="5"/>
      <c r="F240" s="5"/>
      <c r="G240" s="4"/>
      <c r="H240" s="4"/>
      <c r="I240" s="4"/>
      <c r="J240" s="6"/>
      <c r="K240" s="4"/>
    </row>
    <row r="241" spans="1:11" x14ac:dyDescent="0.25">
      <c r="A241" s="4"/>
      <c r="B241" s="4"/>
      <c r="C241" s="4"/>
      <c r="D241" s="5"/>
      <c r="E241" s="5"/>
      <c r="F241" s="5"/>
      <c r="G241" s="4"/>
      <c r="H241" s="4"/>
      <c r="I241" s="4"/>
      <c r="J241" s="6"/>
      <c r="K241" s="4"/>
    </row>
    <row r="242" spans="1:11" x14ac:dyDescent="0.25">
      <c r="A242" s="4"/>
      <c r="B242" s="4"/>
      <c r="C242" s="4"/>
      <c r="D242" s="5"/>
      <c r="E242" s="5"/>
      <c r="F242" s="5"/>
      <c r="G242" s="4"/>
      <c r="H242" s="4"/>
      <c r="I242" s="4"/>
      <c r="J242" s="6"/>
      <c r="K242" s="4"/>
    </row>
    <row r="243" spans="1:1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4"/>
      <c r="B248" s="4"/>
      <c r="C248" s="4"/>
      <c r="D248" s="5"/>
      <c r="E248" s="5"/>
      <c r="F248" s="5"/>
      <c r="G248" s="4"/>
      <c r="H248" s="4"/>
      <c r="I248" s="4"/>
      <c r="J248" s="6"/>
      <c r="K248" s="4"/>
    </row>
    <row r="249" spans="1:11" x14ac:dyDescent="0.25">
      <c r="A249" s="4"/>
      <c r="B249" s="4"/>
      <c r="C249" s="4"/>
      <c r="D249" s="5"/>
      <c r="E249" s="5"/>
      <c r="F249" s="5"/>
      <c r="G249" s="4"/>
      <c r="H249" s="4"/>
      <c r="I249" s="4"/>
      <c r="J249" s="6"/>
      <c r="K249" s="4"/>
    </row>
    <row r="250" spans="1:11" x14ac:dyDescent="0.25">
      <c r="A250" s="4"/>
      <c r="B250" s="4"/>
      <c r="C250" s="4"/>
      <c r="D250" s="5"/>
      <c r="E250" s="5"/>
      <c r="F250" s="5"/>
      <c r="G250" s="4"/>
      <c r="H250" s="4"/>
      <c r="I250" s="4"/>
      <c r="J250" s="6"/>
      <c r="K250" s="4"/>
    </row>
    <row r="251" spans="1:11" x14ac:dyDescent="0.25">
      <c r="A251" s="4"/>
      <c r="B251" s="4"/>
      <c r="C251" s="4"/>
      <c r="D251" s="5"/>
      <c r="E251" s="5"/>
      <c r="F251" s="5"/>
      <c r="G251" s="4"/>
      <c r="H251" s="4"/>
      <c r="I251" s="4"/>
      <c r="J251" s="6"/>
      <c r="K251" s="4"/>
    </row>
    <row r="252" spans="1:1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4"/>
      <c r="B257" s="4"/>
      <c r="C257" s="4"/>
      <c r="D257" s="5"/>
      <c r="E257" s="5"/>
      <c r="F257" s="5"/>
      <c r="G257" s="4"/>
      <c r="H257" s="4"/>
      <c r="I257" s="4"/>
      <c r="J257" s="6"/>
      <c r="K257" s="4"/>
    </row>
    <row r="258" spans="1:11" x14ac:dyDescent="0.25">
      <c r="A258" s="4"/>
      <c r="B258" s="4"/>
      <c r="C258" s="4"/>
      <c r="D258" s="5"/>
      <c r="E258" s="5"/>
      <c r="F258" s="5"/>
      <c r="G258" s="4"/>
      <c r="H258" s="4"/>
      <c r="I258" s="4"/>
      <c r="J258" s="6"/>
      <c r="K258" s="4"/>
    </row>
    <row r="259" spans="1:11" x14ac:dyDescent="0.25">
      <c r="A259" s="4"/>
      <c r="B259" s="4"/>
      <c r="C259" s="4"/>
      <c r="D259" s="5"/>
      <c r="E259" s="5"/>
      <c r="F259" s="5"/>
      <c r="G259" s="4"/>
      <c r="H259" s="4"/>
      <c r="I259" s="4"/>
      <c r="J259" s="6"/>
      <c r="K259" s="4"/>
    </row>
    <row r="260" spans="1:1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4"/>
      <c r="B267" s="4"/>
      <c r="C267" s="4"/>
      <c r="D267" s="5"/>
      <c r="E267" s="5"/>
      <c r="F267" s="5"/>
      <c r="G267" s="4"/>
      <c r="H267" s="4"/>
      <c r="I267" s="4"/>
      <c r="J267" s="6"/>
      <c r="K267" s="4"/>
    </row>
    <row r="268" spans="1:11" x14ac:dyDescent="0.25">
      <c r="A268" s="4"/>
      <c r="B268" s="4"/>
      <c r="C268" s="4"/>
      <c r="D268" s="5"/>
      <c r="E268" s="5"/>
      <c r="F268" s="5"/>
      <c r="G268" s="4"/>
      <c r="H268" s="4"/>
      <c r="I268" s="4"/>
      <c r="J268" s="6"/>
      <c r="K268" s="4"/>
    </row>
    <row r="269" spans="1:11" x14ac:dyDescent="0.25">
      <c r="A269" s="4"/>
      <c r="B269" s="4"/>
      <c r="C269" s="4"/>
      <c r="D269" s="5"/>
      <c r="E269" s="5"/>
      <c r="F269" s="5"/>
      <c r="G269" s="4"/>
      <c r="H269" s="4"/>
      <c r="I269" s="4"/>
      <c r="J269" s="6"/>
      <c r="K269" s="4"/>
    </row>
    <row r="270" spans="1:1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5">
      <c r="A275" s="4"/>
      <c r="B275" s="4"/>
      <c r="C275" s="4"/>
      <c r="D275" s="5"/>
      <c r="E275" s="5"/>
      <c r="F275" s="5"/>
      <c r="G275" s="4"/>
      <c r="H275" s="4"/>
      <c r="I275" s="4"/>
      <c r="J275" s="6"/>
      <c r="K275" s="4"/>
    </row>
    <row r="276" spans="1:11" x14ac:dyDescent="0.25">
      <c r="A276" s="4"/>
      <c r="B276" s="4"/>
      <c r="C276" s="4"/>
      <c r="D276" s="5"/>
      <c r="E276" s="5"/>
      <c r="F276" s="5"/>
      <c r="G276" s="4"/>
      <c r="H276" s="4"/>
      <c r="I276" s="4"/>
      <c r="J276" s="6"/>
      <c r="K276" s="4"/>
    </row>
    <row r="277" spans="1:11" x14ac:dyDescent="0.25">
      <c r="A277" s="4"/>
      <c r="B277" s="4"/>
      <c r="C277" s="4"/>
      <c r="D277" s="5"/>
      <c r="E277" s="5"/>
      <c r="F277" s="5"/>
      <c r="G277" s="4"/>
      <c r="H277" s="4"/>
      <c r="I277" s="4"/>
      <c r="J277" s="6"/>
      <c r="K277" s="4"/>
    </row>
    <row r="278" spans="1:11" x14ac:dyDescent="0.25">
      <c r="A278" s="4"/>
      <c r="B278" s="4"/>
      <c r="C278" s="4"/>
      <c r="D278" s="5"/>
      <c r="E278" s="5"/>
      <c r="F278" s="5"/>
      <c r="G278" s="4"/>
      <c r="H278" s="4"/>
      <c r="I278" s="4"/>
      <c r="J278" s="6"/>
      <c r="K278" s="4"/>
    </row>
    <row r="279" spans="1:1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5">
      <c r="A284" s="4"/>
      <c r="B284" s="4"/>
      <c r="C284" s="4"/>
      <c r="D284" s="5"/>
      <c r="E284" s="5"/>
      <c r="F284" s="5"/>
      <c r="G284" s="4"/>
      <c r="H284" s="4"/>
      <c r="I284" s="4"/>
      <c r="J284" s="6"/>
      <c r="K284" s="4"/>
    </row>
    <row r="285" spans="1:11" x14ac:dyDescent="0.25">
      <c r="A285" s="4"/>
      <c r="B285" s="4"/>
      <c r="C285" s="4"/>
      <c r="D285" s="5"/>
      <c r="E285" s="5"/>
      <c r="F285" s="5"/>
      <c r="G285" s="4"/>
      <c r="H285" s="4"/>
      <c r="I285" s="4"/>
      <c r="J285" s="6"/>
      <c r="K285" s="4"/>
    </row>
    <row r="286" spans="1:11" x14ac:dyDescent="0.25">
      <c r="A286" s="4"/>
      <c r="B286" s="4"/>
      <c r="C286" s="4"/>
      <c r="D286" s="5"/>
      <c r="E286" s="5"/>
      <c r="F286" s="5"/>
      <c r="G286" s="4"/>
      <c r="H286" s="4"/>
      <c r="I286" s="4"/>
      <c r="J286" s="6"/>
      <c r="K286" s="4"/>
    </row>
    <row r="287" spans="1:1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5">
      <c r="A294" s="4"/>
      <c r="B294" s="4"/>
      <c r="C294" s="4"/>
      <c r="D294" s="5"/>
      <c r="E294" s="5"/>
      <c r="F294" s="5"/>
      <c r="G294" s="4"/>
      <c r="H294" s="4"/>
      <c r="I294" s="4"/>
      <c r="J294" s="6"/>
      <c r="K294" s="4"/>
    </row>
    <row r="295" spans="1:11" x14ac:dyDescent="0.25">
      <c r="A295" s="4"/>
      <c r="B295" s="4"/>
      <c r="C295" s="4"/>
      <c r="D295" s="5"/>
      <c r="E295" s="5"/>
      <c r="F295" s="5"/>
      <c r="G295" s="4"/>
      <c r="H295" s="4"/>
      <c r="I295" s="4"/>
      <c r="J295" s="6"/>
      <c r="K295" s="4"/>
    </row>
    <row r="296" spans="1:11" x14ac:dyDescent="0.25">
      <c r="A296" s="4"/>
      <c r="B296" s="4"/>
      <c r="C296" s="4"/>
      <c r="D296" s="5"/>
      <c r="E296" s="5"/>
      <c r="F296" s="5"/>
      <c r="G296" s="4"/>
      <c r="H296" s="4"/>
      <c r="I296" s="4"/>
      <c r="J296" s="6"/>
      <c r="K296" s="4"/>
    </row>
    <row r="297" spans="1:1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5">
      <c r="A302" s="4"/>
      <c r="B302" s="4"/>
      <c r="C302" s="4"/>
      <c r="D302" s="5"/>
      <c r="E302" s="5"/>
      <c r="F302" s="5"/>
      <c r="G302" s="4"/>
      <c r="H302" s="4"/>
      <c r="I302" s="4"/>
      <c r="J302" s="6"/>
      <c r="K302" s="4"/>
    </row>
    <row r="303" spans="1:11" x14ac:dyDescent="0.25">
      <c r="A303" s="4"/>
      <c r="B303" s="4"/>
      <c r="C303" s="4"/>
      <c r="D303" s="5"/>
      <c r="E303" s="5"/>
      <c r="F303" s="5"/>
      <c r="G303" s="4"/>
      <c r="H303" s="4"/>
      <c r="I303" s="4"/>
      <c r="J303" s="6"/>
      <c r="K303" s="4"/>
    </row>
    <row r="304" spans="1:11" x14ac:dyDescent="0.25">
      <c r="A304" s="4"/>
      <c r="B304" s="4"/>
      <c r="C304" s="4"/>
      <c r="D304" s="5"/>
      <c r="E304" s="5"/>
      <c r="F304" s="5"/>
      <c r="G304" s="4"/>
      <c r="H304" s="4"/>
      <c r="I304" s="4"/>
      <c r="J304" s="6"/>
      <c r="K304" s="4"/>
    </row>
    <row r="305" spans="1:11" x14ac:dyDescent="0.25">
      <c r="A305" s="4"/>
      <c r="B305" s="4"/>
      <c r="C305" s="4"/>
      <c r="D305" s="5"/>
      <c r="E305" s="5"/>
      <c r="F305" s="5"/>
      <c r="G305" s="4"/>
      <c r="H305" s="4"/>
      <c r="I305" s="4"/>
      <c r="J305" s="6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5">
      <c r="A311" s="4"/>
      <c r="B311" s="4"/>
      <c r="C311" s="4"/>
      <c r="D311" s="5"/>
      <c r="E311" s="5"/>
      <c r="F311" s="5"/>
      <c r="G311" s="4"/>
      <c r="H311" s="4"/>
      <c r="I311" s="4"/>
      <c r="J311" s="6"/>
      <c r="K311" s="4"/>
    </row>
    <row r="312" spans="1:11" x14ac:dyDescent="0.25">
      <c r="A312" s="4"/>
      <c r="B312" s="4"/>
      <c r="C312" s="4"/>
      <c r="D312" s="5"/>
      <c r="E312" s="5"/>
      <c r="F312" s="5"/>
      <c r="G312" s="4"/>
      <c r="H312" s="4"/>
      <c r="I312" s="4"/>
      <c r="J312" s="6"/>
      <c r="K312" s="4"/>
    </row>
    <row r="313" spans="1:11" x14ac:dyDescent="0.25">
      <c r="A313" s="4"/>
      <c r="B313" s="4"/>
      <c r="C313" s="4"/>
      <c r="D313" s="5"/>
      <c r="E313" s="5"/>
      <c r="F313" s="5"/>
      <c r="G313" s="4"/>
      <c r="H313" s="4"/>
      <c r="I313" s="4"/>
      <c r="J313" s="6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5"/>
      <c r="E321" s="5"/>
      <c r="F321" s="5"/>
      <c r="G321" s="4"/>
      <c r="H321" s="4"/>
      <c r="I321" s="4"/>
      <c r="J321" s="6"/>
      <c r="K321" s="4"/>
    </row>
    <row r="322" spans="1:11" x14ac:dyDescent="0.25">
      <c r="A322" s="4"/>
      <c r="B322" s="4"/>
      <c r="C322" s="4"/>
      <c r="D322" s="5"/>
      <c r="E322" s="5"/>
      <c r="F322" s="5"/>
      <c r="G322" s="4"/>
      <c r="H322" s="4"/>
      <c r="I322" s="4"/>
      <c r="J322" s="6"/>
      <c r="K322" s="4"/>
    </row>
    <row r="323" spans="1:11" x14ac:dyDescent="0.25">
      <c r="A323" s="4"/>
      <c r="B323" s="4"/>
      <c r="C323" s="4"/>
      <c r="D323" s="5"/>
      <c r="E323" s="5"/>
      <c r="F323" s="5"/>
      <c r="G323" s="4"/>
      <c r="H323" s="4"/>
      <c r="I323" s="4"/>
      <c r="J323" s="6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5"/>
      <c r="E329" s="5"/>
      <c r="F329" s="5"/>
      <c r="G329" s="4"/>
      <c r="H329" s="4"/>
      <c r="I329" s="4"/>
      <c r="J329" s="6"/>
      <c r="K329" s="4"/>
    </row>
    <row r="330" spans="1:11" x14ac:dyDescent="0.25">
      <c r="A330" s="4"/>
      <c r="B330" s="4"/>
      <c r="C330" s="4"/>
      <c r="D330" s="5"/>
      <c r="E330" s="5"/>
      <c r="F330" s="5"/>
      <c r="G330" s="4"/>
      <c r="H330" s="4"/>
      <c r="I330" s="4"/>
      <c r="J330" s="6"/>
      <c r="K330" s="4"/>
    </row>
    <row r="331" spans="1:11" x14ac:dyDescent="0.25">
      <c r="A331" s="4"/>
      <c r="B331" s="4"/>
      <c r="C331" s="4"/>
      <c r="D331" s="5"/>
      <c r="E331" s="5"/>
      <c r="F331" s="5"/>
      <c r="G331" s="4"/>
      <c r="H331" s="4"/>
      <c r="I331" s="4"/>
      <c r="J331" s="6"/>
      <c r="K331" s="4"/>
    </row>
    <row r="332" spans="1:11" x14ac:dyDescent="0.25">
      <c r="A332" s="4"/>
      <c r="B332" s="4"/>
      <c r="C332" s="4"/>
      <c r="D332" s="5"/>
      <c r="E332" s="5"/>
      <c r="F332" s="5"/>
      <c r="G332" s="4"/>
      <c r="H332" s="4"/>
      <c r="I332" s="4"/>
      <c r="J332" s="6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5"/>
      <c r="E338" s="5"/>
      <c r="F338" s="5"/>
      <c r="G338" s="4"/>
      <c r="H338" s="4"/>
      <c r="I338" s="4"/>
      <c r="J338" s="6"/>
      <c r="K338" s="4"/>
    </row>
    <row r="339" spans="1:11" x14ac:dyDescent="0.25">
      <c r="A339" s="4"/>
      <c r="B339" s="4"/>
      <c r="C339" s="4"/>
      <c r="D339" s="5"/>
      <c r="E339" s="5"/>
      <c r="F339" s="5"/>
      <c r="G339" s="4"/>
      <c r="H339" s="4"/>
      <c r="I339" s="4"/>
      <c r="J339" s="6"/>
      <c r="K339" s="4"/>
    </row>
    <row r="340" spans="1:11" x14ac:dyDescent="0.25">
      <c r="A340" s="4"/>
      <c r="B340" s="4"/>
      <c r="C340" s="4"/>
      <c r="D340" s="5"/>
      <c r="E340" s="5"/>
      <c r="F340" s="5"/>
      <c r="G340" s="4"/>
      <c r="H340" s="4"/>
      <c r="I340" s="4"/>
      <c r="J340" s="6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5"/>
      <c r="E348" s="5"/>
      <c r="F348" s="5"/>
      <c r="G348" s="4"/>
      <c r="H348" s="4"/>
      <c r="I348" s="4"/>
      <c r="J348" s="6"/>
      <c r="K348" s="4"/>
    </row>
    <row r="349" spans="1:11" x14ac:dyDescent="0.25">
      <c r="A349" s="4"/>
      <c r="B349" s="4"/>
      <c r="C349" s="4"/>
      <c r="D349" s="5"/>
      <c r="E349" s="5"/>
      <c r="F349" s="5"/>
      <c r="G349" s="4"/>
      <c r="H349" s="4"/>
      <c r="I349" s="4"/>
      <c r="J349" s="6"/>
      <c r="K349" s="4"/>
    </row>
    <row r="350" spans="1:11" x14ac:dyDescent="0.25">
      <c r="A350" s="4"/>
      <c r="B350" s="4"/>
      <c r="C350" s="4"/>
      <c r="D350" s="5"/>
      <c r="E350" s="5"/>
      <c r="F350" s="5"/>
      <c r="G350" s="4"/>
      <c r="H350" s="4"/>
      <c r="I350" s="4"/>
      <c r="J350" s="6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5"/>
      <c r="E356" s="5"/>
      <c r="F356" s="5"/>
      <c r="G356" s="4"/>
      <c r="H356" s="4"/>
      <c r="I356" s="4"/>
      <c r="J356" s="6"/>
      <c r="K356" s="4"/>
    </row>
    <row r="357" spans="1:11" x14ac:dyDescent="0.25">
      <c r="A357" s="4"/>
      <c r="B357" s="4"/>
      <c r="C357" s="4"/>
      <c r="D357" s="5"/>
      <c r="E357" s="5"/>
      <c r="F357" s="5"/>
      <c r="G357" s="4"/>
      <c r="H357" s="4"/>
      <c r="I357" s="4"/>
      <c r="J357" s="6"/>
      <c r="K357" s="4"/>
    </row>
    <row r="358" spans="1:11" x14ac:dyDescent="0.25">
      <c r="A358" s="4"/>
      <c r="B358" s="4"/>
      <c r="C358" s="4"/>
      <c r="D358" s="5"/>
      <c r="E358" s="5"/>
      <c r="F358" s="5"/>
      <c r="G358" s="4"/>
      <c r="H358" s="4"/>
      <c r="I358" s="4"/>
      <c r="J358" s="6"/>
      <c r="K358" s="4"/>
    </row>
    <row r="359" spans="1:11" x14ac:dyDescent="0.25">
      <c r="A359" s="4"/>
      <c r="B359" s="4"/>
      <c r="C359" s="4"/>
      <c r="D359" s="5"/>
      <c r="E359" s="5"/>
      <c r="F359" s="5"/>
      <c r="G359" s="4"/>
      <c r="H359" s="4"/>
      <c r="I359" s="4"/>
      <c r="J359" s="6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5"/>
      <c r="E365" s="5"/>
      <c r="F365" s="5"/>
      <c r="G365" s="4"/>
      <c r="H365" s="4"/>
      <c r="I365" s="4"/>
      <c r="J365" s="6"/>
      <c r="K365" s="4"/>
    </row>
    <row r="366" spans="1:11" x14ac:dyDescent="0.25">
      <c r="A366" s="4"/>
      <c r="B366" s="4"/>
      <c r="C366" s="4"/>
      <c r="D366" s="5"/>
      <c r="E366" s="5"/>
      <c r="F366" s="5"/>
      <c r="G366" s="4"/>
      <c r="H366" s="4"/>
      <c r="I366" s="4"/>
      <c r="J366" s="6"/>
      <c r="K366" s="4"/>
    </row>
    <row r="367" spans="1:11" x14ac:dyDescent="0.25">
      <c r="A367" s="4"/>
      <c r="B367" s="4"/>
      <c r="C367" s="4"/>
      <c r="D367" s="5"/>
      <c r="E367" s="5"/>
      <c r="F367" s="5"/>
      <c r="G367" s="4"/>
      <c r="H367" s="4"/>
      <c r="I367" s="4"/>
      <c r="J367" s="6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5"/>
      <c r="E375" s="5"/>
      <c r="F375" s="5"/>
      <c r="G375" s="4"/>
      <c r="H375" s="4"/>
      <c r="I375" s="4"/>
      <c r="J375" s="6"/>
      <c r="K375" s="4"/>
    </row>
    <row r="376" spans="1:11" x14ac:dyDescent="0.25">
      <c r="A376" s="4"/>
      <c r="B376" s="4"/>
      <c r="C376" s="4"/>
      <c r="D376" s="5"/>
      <c r="E376" s="5"/>
      <c r="F376" s="5"/>
      <c r="G376" s="4"/>
      <c r="H376" s="4"/>
      <c r="I376" s="4"/>
      <c r="J376" s="6"/>
      <c r="K376" s="4"/>
    </row>
    <row r="377" spans="1:11" x14ac:dyDescent="0.25">
      <c r="A377" s="4"/>
      <c r="B377" s="4"/>
      <c r="C377" s="4"/>
      <c r="D377" s="5"/>
      <c r="E377" s="5"/>
      <c r="F377" s="5"/>
      <c r="G377" s="4"/>
      <c r="H377" s="4"/>
      <c r="I377" s="4"/>
      <c r="J377" s="6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4"/>
      <c r="B383" s="4"/>
      <c r="C383" s="4"/>
      <c r="D383" s="5"/>
      <c r="E383" s="5"/>
      <c r="F383" s="5"/>
      <c r="G383" s="4"/>
      <c r="H383" s="4"/>
      <c r="I383" s="4"/>
      <c r="J383" s="6"/>
      <c r="K383" s="4"/>
    </row>
    <row r="384" spans="1:11" x14ac:dyDescent="0.25">
      <c r="A384" s="4"/>
      <c r="B384" s="4"/>
      <c r="C384" s="4"/>
      <c r="D384" s="5"/>
      <c r="E384" s="5"/>
      <c r="F384" s="5"/>
      <c r="G384" s="4"/>
      <c r="H384" s="4"/>
      <c r="I384" s="4"/>
      <c r="J384" s="6"/>
      <c r="K384" s="4"/>
    </row>
    <row r="385" spans="1:11" x14ac:dyDescent="0.25">
      <c r="A385" s="4"/>
      <c r="B385" s="4"/>
      <c r="C385" s="4"/>
      <c r="D385" s="5"/>
      <c r="E385" s="5"/>
      <c r="F385" s="5"/>
      <c r="G385" s="4"/>
      <c r="H385" s="4"/>
      <c r="I385" s="4"/>
      <c r="J385" s="6"/>
      <c r="K385" s="4"/>
    </row>
    <row r="386" spans="1:11" x14ac:dyDescent="0.25">
      <c r="A386" s="4"/>
      <c r="B386" s="4"/>
      <c r="C386" s="4"/>
      <c r="D386" s="5"/>
      <c r="E386" s="5"/>
      <c r="F386" s="5"/>
      <c r="G386" s="4"/>
      <c r="H386" s="4"/>
      <c r="I386" s="4"/>
      <c r="J386" s="6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5">
      <c r="A392" s="4"/>
      <c r="B392" s="4"/>
      <c r="C392" s="4"/>
      <c r="D392" s="5"/>
      <c r="E392" s="5"/>
      <c r="F392" s="5"/>
      <c r="G392" s="4"/>
      <c r="H392" s="4"/>
      <c r="I392" s="4"/>
      <c r="J392" s="6"/>
      <c r="K392" s="4"/>
    </row>
    <row r="393" spans="1:11" x14ac:dyDescent="0.25">
      <c r="A393" s="4"/>
      <c r="B393" s="4"/>
      <c r="C393" s="4"/>
      <c r="D393" s="5"/>
      <c r="E393" s="5"/>
      <c r="F393" s="5"/>
      <c r="G393" s="4"/>
      <c r="H393" s="4"/>
      <c r="I393" s="4"/>
      <c r="J393" s="6"/>
      <c r="K393" s="4"/>
    </row>
    <row r="394" spans="1:11" x14ac:dyDescent="0.25">
      <c r="A394" s="4"/>
      <c r="B394" s="4"/>
      <c r="C394" s="4"/>
      <c r="D394" s="5"/>
      <c r="E394" s="5"/>
      <c r="F394" s="5"/>
      <c r="G394" s="4"/>
      <c r="H394" s="4"/>
      <c r="I394" s="4"/>
      <c r="J394" s="6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Old Dominion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BRCC_LAB_USER</cp:lastModifiedBy>
  <dcterms:created xsi:type="dcterms:W3CDTF">2017-10-31T19:15:59Z</dcterms:created>
  <dcterms:modified xsi:type="dcterms:W3CDTF">2017-11-21T17:05:55Z</dcterms:modified>
</cp:coreProperties>
</file>