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23b05b22213a7740/Desktop/ODU CET 220 Strength of materials/"/>
    </mc:Choice>
  </mc:AlternateContent>
  <xr:revisionPtr revIDLastSave="256" documentId="11_F25DC773A252ABDACC10481D995C719C5ADE58F0" xr6:coauthVersionLast="47" xr6:coauthVersionMax="47" xr10:uidLastSave="{76B90DA1-C5C2-4655-B4A2-0C70FCDE3D12}"/>
  <bookViews>
    <workbookView xWindow="-98" yWindow="-98" windowWidth="21795" windowHeight="138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66" i="1"/>
  <c r="D65" i="1"/>
  <c r="C65" i="1"/>
  <c r="B59" i="1"/>
  <c r="B54" i="1"/>
  <c r="B49" i="1"/>
  <c r="B55" i="1"/>
  <c r="B48" i="1"/>
  <c r="C55" i="1"/>
  <c r="C54" i="1"/>
  <c r="C49" i="1"/>
  <c r="C48" i="1"/>
  <c r="C29" i="1"/>
  <c r="F30" i="1"/>
  <c r="F29" i="1"/>
  <c r="F28" i="1"/>
  <c r="E30" i="1"/>
  <c r="E29" i="1"/>
  <c r="E28" i="1"/>
  <c r="E31" i="1" s="1"/>
  <c r="C30" i="1"/>
  <c r="C28" i="1"/>
  <c r="B30" i="1"/>
  <c r="B31" i="1" s="1"/>
  <c r="B29" i="1"/>
  <c r="B28" i="1"/>
  <c r="F18" i="1"/>
  <c r="F17" i="1"/>
  <c r="F16" i="1"/>
  <c r="E18" i="1"/>
  <c r="E16" i="1"/>
  <c r="D18" i="1"/>
  <c r="H18" i="1" s="1"/>
  <c r="D16" i="1"/>
  <c r="B64" i="1" s="1"/>
  <c r="B17" i="1"/>
  <c r="D17" i="1" s="1"/>
  <c r="B65" i="1" s="1"/>
  <c r="E65" i="1" s="1"/>
  <c r="D48" i="1" l="1"/>
  <c r="G16" i="1"/>
  <c r="E17" i="1"/>
  <c r="G28" i="1"/>
  <c r="G30" i="1"/>
  <c r="D30" i="1"/>
  <c r="B66" i="1"/>
  <c r="G18" i="1"/>
  <c r="D55" i="1"/>
  <c r="D49" i="1"/>
  <c r="D54" i="1"/>
  <c r="D56" i="1" s="1"/>
  <c r="D28" i="1"/>
  <c r="D29" i="1"/>
  <c r="H17" i="1"/>
  <c r="G17" i="1"/>
  <c r="G29" i="1"/>
  <c r="D19" i="1"/>
  <c r="H16" i="1"/>
  <c r="D50" i="1" l="1"/>
  <c r="D31" i="1"/>
  <c r="G31" i="1"/>
  <c r="F33" i="1" s="1"/>
  <c r="G19" i="1"/>
  <c r="B23" i="1" s="1"/>
  <c r="F39" i="1" s="1"/>
  <c r="H19" i="1"/>
  <c r="B43" i="1"/>
  <c r="E23" i="1"/>
  <c r="D66" i="1" s="1"/>
  <c r="E66" i="1" s="1"/>
  <c r="E22" i="1"/>
  <c r="D64" i="1" s="1"/>
  <c r="E64" i="1" s="1"/>
  <c r="B42" i="1"/>
  <c r="B38" i="1" l="1"/>
  <c r="B70" i="1"/>
  <c r="B71" i="1"/>
  <c r="B72" i="1"/>
  <c r="B22" i="1"/>
  <c r="F38" i="1" s="1"/>
  <c r="B37" i="1"/>
</calcChain>
</file>

<file path=xl/sharedStrings.xml><?xml version="1.0" encoding="utf-8"?>
<sst xmlns="http://schemas.openxmlformats.org/spreadsheetml/2006/main" count="81" uniqueCount="54">
  <si>
    <t>1. Crossectional Properties</t>
  </si>
  <si>
    <t>Item</t>
  </si>
  <si>
    <t>wi, in</t>
  </si>
  <si>
    <t>ti, in</t>
  </si>
  <si>
    <t>Ai, si</t>
  </si>
  <si>
    <t>xi, in</t>
  </si>
  <si>
    <t>yi, in</t>
  </si>
  <si>
    <t>Ai*xi</t>
  </si>
  <si>
    <t>Ai*yi</t>
  </si>
  <si>
    <t>2. Center of  geometry</t>
  </si>
  <si>
    <t>ytop=</t>
  </si>
  <si>
    <t>ybott=</t>
  </si>
  <si>
    <t>xleft=</t>
  </si>
  <si>
    <t>xright=</t>
  </si>
  <si>
    <t>h=</t>
  </si>
  <si>
    <t>item</t>
  </si>
  <si>
    <t>3. Moment of Inertia Ii</t>
  </si>
  <si>
    <r>
      <t>Ixi, in</t>
    </r>
    <r>
      <rPr>
        <vertAlign val="superscript"/>
        <sz val="11"/>
        <color theme="1"/>
        <rFont val="Calibri"/>
        <family val="2"/>
        <scheme val="minor"/>
      </rPr>
      <t>4</t>
    </r>
  </si>
  <si>
    <t>∆yi, in</t>
  </si>
  <si>
    <r>
      <t>A(∆yi)</t>
    </r>
    <r>
      <rPr>
        <vertAlign val="superscript"/>
        <sz val="11"/>
        <color theme="1"/>
        <rFont val="Calibri"/>
        <family val="2"/>
      </rPr>
      <t>2</t>
    </r>
  </si>
  <si>
    <r>
      <t>Iyi, in</t>
    </r>
    <r>
      <rPr>
        <vertAlign val="superscript"/>
        <sz val="11"/>
        <color theme="1"/>
        <rFont val="Calibri"/>
        <family val="2"/>
      </rPr>
      <t>4</t>
    </r>
  </si>
  <si>
    <t>∆xi, in</t>
  </si>
  <si>
    <r>
      <t>A(∆xi)</t>
    </r>
    <r>
      <rPr>
        <vertAlign val="superscript"/>
        <sz val="11"/>
        <color theme="1"/>
        <rFont val="Calibri"/>
        <family val="2"/>
      </rPr>
      <t>2</t>
    </r>
  </si>
  <si>
    <t>Sum=</t>
  </si>
  <si>
    <t>Ixx=</t>
  </si>
  <si>
    <t>Iyy=</t>
  </si>
  <si>
    <t>4. Elastic Section Modulus S</t>
  </si>
  <si>
    <t>Sxtop=</t>
  </si>
  <si>
    <t>Sxbott=</t>
  </si>
  <si>
    <t>Syleft=</t>
  </si>
  <si>
    <t>Sright=</t>
  </si>
  <si>
    <t>5. Radius of Gyration r</t>
  </si>
  <si>
    <t>rx=</t>
  </si>
  <si>
    <t>ry=</t>
  </si>
  <si>
    <t>6. Plastic Section Modulus Z</t>
  </si>
  <si>
    <t xml:space="preserve">Strong axis bending </t>
  </si>
  <si>
    <t>ai, in</t>
  </si>
  <si>
    <t>ai*Ai</t>
  </si>
  <si>
    <t>Zx=</t>
  </si>
  <si>
    <t>Zy=</t>
  </si>
  <si>
    <t xml:space="preserve">Weak axis bending </t>
  </si>
  <si>
    <t>7. Torsional Constant J</t>
  </si>
  <si>
    <t>J=</t>
  </si>
  <si>
    <r>
      <t>Ixiyi, in</t>
    </r>
    <r>
      <rPr>
        <vertAlign val="superscript"/>
        <sz val="11"/>
        <color theme="1"/>
        <rFont val="Calibri"/>
        <family val="2"/>
        <scheme val="minor"/>
      </rPr>
      <t>4</t>
    </r>
  </si>
  <si>
    <t>Ixy=</t>
  </si>
  <si>
    <t>8. Product Moment of Inertia Ixy</t>
  </si>
  <si>
    <r>
      <t>9. Principal Moments of Inertia I</t>
    </r>
    <r>
      <rPr>
        <vertAlign val="subscript"/>
        <sz val="11"/>
        <color theme="1"/>
        <rFont val="Calibri"/>
        <family val="2"/>
        <scheme val="minor"/>
      </rPr>
      <t>1,2</t>
    </r>
  </si>
  <si>
    <t>I1=</t>
  </si>
  <si>
    <t>I2=</t>
  </si>
  <si>
    <t>ϴ=</t>
  </si>
  <si>
    <t>in</t>
  </si>
  <si>
    <r>
      <t>in</t>
    </r>
    <r>
      <rPr>
        <vertAlign val="superscript"/>
        <sz val="11"/>
        <color theme="1"/>
        <rFont val="Calibri"/>
        <family val="2"/>
        <scheme val="minor"/>
      </rPr>
      <t>4</t>
    </r>
  </si>
  <si>
    <r>
      <t>in</t>
    </r>
    <r>
      <rPr>
        <vertAlign val="superscript"/>
        <sz val="11"/>
        <color theme="1"/>
        <rFont val="Calibri"/>
        <family val="2"/>
        <scheme val="minor"/>
      </rPr>
      <t>3</t>
    </r>
  </si>
  <si>
    <t>degrees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</si>
</sst>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100013</xdr:colOff>
      <xdr:row>0</xdr:row>
      <xdr:rowOff>61912</xdr:rowOff>
    </xdr:from>
    <xdr:to>
      <xdr:col>8</xdr:col>
      <xdr:colOff>171450</xdr:colOff>
      <xdr:row>13</xdr:row>
      <xdr:rowOff>9586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DF0439-43F7-7322-FAB2-4BAA49B5B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13" y="61912"/>
          <a:ext cx="5253037" cy="230034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4:I72"/>
  <sheetViews>
    <sheetView tabSelected="1" topLeftCell="A17" workbookViewId="0">
      <selection activeCell="C33" sqref="C33"/>
    </sheetView>
  </sheetViews>
  <sheetFormatPr defaultRowHeight="14.25" x14ac:dyDescent="0.45"/>
  <sheetData>
    <row r="14" spans="1:8" x14ac:dyDescent="0.45">
      <c r="A14" t="s">
        <v>0</v>
      </c>
    </row>
    <row r="15" spans="1:8" x14ac:dyDescent="0.45">
      <c r="A15" s="1" t="s">
        <v>1</v>
      </c>
      <c r="B15" s="1" t="s">
        <v>2</v>
      </c>
      <c r="C15" s="1" t="s">
        <v>3</v>
      </c>
      <c r="D15" s="1" t="s">
        <v>4</v>
      </c>
      <c r="E15" s="1" t="s">
        <v>5</v>
      </c>
      <c r="F15" s="1" t="s">
        <v>6</v>
      </c>
      <c r="G15" s="1" t="s">
        <v>7</v>
      </c>
      <c r="H15" s="1" t="s">
        <v>8</v>
      </c>
    </row>
    <row r="16" spans="1:8" x14ac:dyDescent="0.45">
      <c r="A16" s="1">
        <v>1</v>
      </c>
      <c r="B16" s="1">
        <v>0.75</v>
      </c>
      <c r="C16" s="1">
        <v>3.125</v>
      </c>
      <c r="D16" s="1">
        <f>B16*C16</f>
        <v>2.34375</v>
      </c>
      <c r="E16" s="1">
        <f>SUM(2,(0.75/2))</f>
        <v>2.375</v>
      </c>
      <c r="F16" s="1">
        <f>C16/2</f>
        <v>1.5625</v>
      </c>
      <c r="G16" s="1">
        <f>D16*E16</f>
        <v>5.56640625</v>
      </c>
      <c r="H16" s="1">
        <f>D16*F16</f>
        <v>3.662109375</v>
      </c>
    </row>
    <row r="17" spans="1:9" x14ac:dyDescent="0.45">
      <c r="A17" s="1">
        <v>2</v>
      </c>
      <c r="B17" s="1">
        <f>SUM(2,0.75,2)</f>
        <v>4.75</v>
      </c>
      <c r="C17" s="1">
        <v>0.75</v>
      </c>
      <c r="D17" s="1">
        <f>B17*C17</f>
        <v>3.5625</v>
      </c>
      <c r="E17" s="1">
        <f>B17/2</f>
        <v>2.375</v>
      </c>
      <c r="F17" s="1">
        <f>SUM(3.125,(0.75/2))</f>
        <v>3.5</v>
      </c>
      <c r="G17" s="1">
        <f>D17*E17</f>
        <v>8.4609375</v>
      </c>
      <c r="H17" s="1">
        <f>D17*F17</f>
        <v>12.46875</v>
      </c>
    </row>
    <row r="18" spans="1:9" x14ac:dyDescent="0.45">
      <c r="A18" s="1">
        <v>3</v>
      </c>
      <c r="B18" s="1">
        <v>0.75</v>
      </c>
      <c r="C18" s="1">
        <v>3.125</v>
      </c>
      <c r="D18" s="1">
        <f>B18*C18</f>
        <v>2.34375</v>
      </c>
      <c r="E18" s="1">
        <f>SUM(2,(0.75/2))</f>
        <v>2.375</v>
      </c>
      <c r="F18" s="1">
        <f>SUM(3.125,0.75,(3.125/2))</f>
        <v>5.4375</v>
      </c>
      <c r="G18" s="1">
        <f>D18*E18</f>
        <v>5.56640625</v>
      </c>
      <c r="H18" s="1">
        <f>D18*F18</f>
        <v>12.744140625</v>
      </c>
    </row>
    <row r="19" spans="1:9" x14ac:dyDescent="0.45">
      <c r="C19" t="s">
        <v>23</v>
      </c>
      <c r="D19">
        <f>SUM(D16:D18)</f>
        <v>8.25</v>
      </c>
      <c r="G19">
        <f>SUM(G16:G18)</f>
        <v>19.59375</v>
      </c>
      <c r="H19">
        <f>SUM(H16:H18)</f>
        <v>28.875</v>
      </c>
    </row>
    <row r="21" spans="1:9" x14ac:dyDescent="0.45">
      <c r="A21" t="s">
        <v>9</v>
      </c>
    </row>
    <row r="22" spans="1:9" x14ac:dyDescent="0.45">
      <c r="A22" s="1" t="s">
        <v>12</v>
      </c>
      <c r="B22" s="1">
        <f>G19/D19</f>
        <v>2.375</v>
      </c>
      <c r="C22" t="s">
        <v>50</v>
      </c>
      <c r="D22" s="1" t="s">
        <v>10</v>
      </c>
      <c r="E22" s="1">
        <f>H19/D19</f>
        <v>3.5</v>
      </c>
      <c r="F22" s="2" t="s">
        <v>50</v>
      </c>
      <c r="G22" s="1" t="s">
        <v>14</v>
      </c>
      <c r="H22" s="1">
        <v>3.5</v>
      </c>
      <c r="I22" s="2" t="s">
        <v>50</v>
      </c>
    </row>
    <row r="23" spans="1:9" x14ac:dyDescent="0.45">
      <c r="A23" s="1" t="s">
        <v>13</v>
      </c>
      <c r="B23" s="1">
        <f>G19/D19</f>
        <v>2.375</v>
      </c>
      <c r="C23" t="s">
        <v>50</v>
      </c>
      <c r="D23" s="1" t="s">
        <v>11</v>
      </c>
      <c r="E23" s="1">
        <f>H19/D19</f>
        <v>3.5</v>
      </c>
      <c r="F23" s="2" t="s">
        <v>50</v>
      </c>
    </row>
    <row r="26" spans="1:9" x14ac:dyDescent="0.45">
      <c r="A26" t="s">
        <v>16</v>
      </c>
    </row>
    <row r="27" spans="1:9" ht="15.75" x14ac:dyDescent="0.45">
      <c r="A27" s="1" t="s">
        <v>15</v>
      </c>
      <c r="B27" s="1" t="s">
        <v>17</v>
      </c>
      <c r="C27" s="3" t="s">
        <v>18</v>
      </c>
      <c r="D27" s="3" t="s">
        <v>19</v>
      </c>
      <c r="E27" s="3" t="s">
        <v>20</v>
      </c>
      <c r="F27" s="3" t="s">
        <v>21</v>
      </c>
      <c r="G27" s="3" t="s">
        <v>22</v>
      </c>
    </row>
    <row r="28" spans="1:9" x14ac:dyDescent="0.45">
      <c r="A28" s="1">
        <v>1</v>
      </c>
      <c r="B28" s="1">
        <f>(0.75*(3.125^3)/12)</f>
        <v>1.9073486328125</v>
      </c>
      <c r="C28" s="1">
        <f>(3.5-(3.125/2))^2</f>
        <v>3.75390625</v>
      </c>
      <c r="D28" s="1">
        <f>C28^2*(D16)</f>
        <v>33.027684688568115</v>
      </c>
      <c r="E28" s="1">
        <f>(3.125*(0.75^3)/12)</f>
        <v>0.10986328125</v>
      </c>
      <c r="F28" s="1">
        <f>(2.375-(2.375))^2</f>
        <v>0</v>
      </c>
      <c r="G28" s="1">
        <f>F28^2*(D16)</f>
        <v>0</v>
      </c>
    </row>
    <row r="29" spans="1:9" x14ac:dyDescent="0.45">
      <c r="A29" s="1">
        <v>2</v>
      </c>
      <c r="B29" s="1">
        <f>(4.75*(0.75^3)/12)</f>
        <v>0.1669921875</v>
      </c>
      <c r="C29" s="1">
        <f>(3.5-(3.5))^2</f>
        <v>0</v>
      </c>
      <c r="D29" s="1">
        <f>C29^2*(D17)</f>
        <v>0</v>
      </c>
      <c r="E29" s="1">
        <f>(0.75*(4.75^3)/12)</f>
        <v>6.6982421875</v>
      </c>
      <c r="F29" s="1">
        <f>(2.375-(2.375))^2</f>
        <v>0</v>
      </c>
      <c r="G29" s="1">
        <f>F29^2*(D17)</f>
        <v>0</v>
      </c>
    </row>
    <row r="30" spans="1:9" x14ac:dyDescent="0.45">
      <c r="A30" s="1">
        <v>3</v>
      </c>
      <c r="B30" s="1">
        <f>(0.75*(3.125^3)/12)</f>
        <v>1.9073486328125</v>
      </c>
      <c r="C30" s="1">
        <f>(3.5-(3.125/2))^2</f>
        <v>3.75390625</v>
      </c>
      <c r="D30" s="1">
        <f>C30^2*(D18)</f>
        <v>33.027684688568115</v>
      </c>
      <c r="E30" s="1">
        <f>(3.125*(0.75^3)/12)</f>
        <v>0.10986328125</v>
      </c>
      <c r="F30" s="1">
        <f>(2.375-(2.375))^2</f>
        <v>0</v>
      </c>
      <c r="G30" s="1">
        <f>F30^2*(D18)</f>
        <v>0</v>
      </c>
    </row>
    <row r="31" spans="1:9" x14ac:dyDescent="0.45">
      <c r="A31" t="s">
        <v>23</v>
      </c>
      <c r="B31">
        <f>SUM(B28:B30)</f>
        <v>3.981689453125</v>
      </c>
      <c r="D31">
        <f>SUM(D28:D30)</f>
        <v>66.05536937713623</v>
      </c>
      <c r="E31">
        <f>SUM(E28:E30)</f>
        <v>6.91796875</v>
      </c>
      <c r="G31">
        <f>SUM(G28:G30)</f>
        <v>0</v>
      </c>
    </row>
    <row r="33" spans="1:7" ht="15.75" x14ac:dyDescent="0.45">
      <c r="B33" s="1" t="s">
        <v>24</v>
      </c>
      <c r="C33" s="1">
        <f>B31+D31</f>
        <v>70.03705883026123</v>
      </c>
      <c r="D33" t="s">
        <v>51</v>
      </c>
      <c r="E33" s="1" t="s">
        <v>25</v>
      </c>
      <c r="F33" s="1">
        <f>E31+G31</f>
        <v>6.91796875</v>
      </c>
      <c r="G33" t="s">
        <v>51</v>
      </c>
    </row>
    <row r="36" spans="1:7" x14ac:dyDescent="0.45">
      <c r="A36" t="s">
        <v>26</v>
      </c>
    </row>
    <row r="37" spans="1:7" ht="15.75" x14ac:dyDescent="0.45">
      <c r="A37" s="1" t="s">
        <v>27</v>
      </c>
      <c r="B37" s="1">
        <f>C33/E22</f>
        <v>20.010588237217494</v>
      </c>
      <c r="C37" t="s">
        <v>52</v>
      </c>
    </row>
    <row r="38" spans="1:7" ht="15.75" x14ac:dyDescent="0.45">
      <c r="A38" s="1" t="s">
        <v>28</v>
      </c>
      <c r="B38" s="1">
        <f>C33/E23</f>
        <v>20.010588237217494</v>
      </c>
      <c r="C38" t="s">
        <v>52</v>
      </c>
      <c r="E38" s="1" t="s">
        <v>29</v>
      </c>
      <c r="F38" s="1">
        <f>F33/B22</f>
        <v>2.9128289473684212</v>
      </c>
      <c r="G38" t="s">
        <v>52</v>
      </c>
    </row>
    <row r="39" spans="1:7" ht="15.75" x14ac:dyDescent="0.45">
      <c r="E39" s="1" t="s">
        <v>30</v>
      </c>
      <c r="F39" s="1">
        <f>F33/B23</f>
        <v>2.9128289473684212</v>
      </c>
      <c r="G39" t="s">
        <v>52</v>
      </c>
    </row>
    <row r="41" spans="1:7" x14ac:dyDescent="0.45">
      <c r="A41" t="s">
        <v>31</v>
      </c>
    </row>
    <row r="42" spans="1:7" x14ac:dyDescent="0.45">
      <c r="A42" s="1" t="s">
        <v>32</v>
      </c>
      <c r="B42" s="1">
        <f>SQRT(C33/D19)</f>
        <v>2.9136472786310441</v>
      </c>
      <c r="C42" t="s">
        <v>50</v>
      </c>
    </row>
    <row r="43" spans="1:7" x14ac:dyDescent="0.45">
      <c r="A43" s="1" t="s">
        <v>33</v>
      </c>
      <c r="B43" s="1">
        <f>SQRT(F33/D19)</f>
        <v>0.91571920732649625</v>
      </c>
      <c r="C43" t="s">
        <v>50</v>
      </c>
    </row>
    <row r="45" spans="1:7" x14ac:dyDescent="0.45">
      <c r="A45" t="s">
        <v>34</v>
      </c>
    </row>
    <row r="46" spans="1:7" x14ac:dyDescent="0.45">
      <c r="A46" t="s">
        <v>35</v>
      </c>
    </row>
    <row r="47" spans="1:7" x14ac:dyDescent="0.45">
      <c r="A47" s="1" t="s">
        <v>1</v>
      </c>
      <c r="B47" s="1" t="s">
        <v>36</v>
      </c>
      <c r="C47" s="1" t="s">
        <v>4</v>
      </c>
      <c r="D47" s="1" t="s">
        <v>37</v>
      </c>
    </row>
    <row r="48" spans="1:7" x14ac:dyDescent="0.45">
      <c r="A48" s="1">
        <v>1</v>
      </c>
      <c r="B48" s="1">
        <f>(0.75/2)+(3.125/2)</f>
        <v>1.9375</v>
      </c>
      <c r="C48" s="1">
        <f>3.125*0.75</f>
        <v>2.34375</v>
      </c>
      <c r="D48" s="1">
        <f>B48*C48</f>
        <v>4.541015625</v>
      </c>
    </row>
    <row r="49" spans="1:5" x14ac:dyDescent="0.45">
      <c r="A49" s="1">
        <v>2</v>
      </c>
      <c r="B49" s="1">
        <f>0.75/2</f>
        <v>0.375</v>
      </c>
      <c r="C49" s="1">
        <f>4.75*(0.75/2)</f>
        <v>1.78125</v>
      </c>
      <c r="D49" s="1">
        <f t="shared" ref="D49" si="0">B49*C49</f>
        <v>0.66796875</v>
      </c>
    </row>
    <row r="50" spans="1:5" ht="15.75" x14ac:dyDescent="0.45">
      <c r="C50" t="s">
        <v>38</v>
      </c>
      <c r="D50">
        <f>SUM(D48:D49)</f>
        <v>5.208984375</v>
      </c>
      <c r="E50" t="s">
        <v>52</v>
      </c>
    </row>
    <row r="52" spans="1:5" x14ac:dyDescent="0.45">
      <c r="A52" t="s">
        <v>40</v>
      </c>
    </row>
    <row r="53" spans="1:5" x14ac:dyDescent="0.45">
      <c r="A53" s="1" t="s">
        <v>1</v>
      </c>
      <c r="B53" s="1" t="s">
        <v>36</v>
      </c>
      <c r="C53" s="1" t="s">
        <v>4</v>
      </c>
      <c r="D53" s="1" t="s">
        <v>37</v>
      </c>
    </row>
    <row r="54" spans="1:5" x14ac:dyDescent="0.45">
      <c r="A54" s="1">
        <v>3</v>
      </c>
      <c r="B54" s="1">
        <f>0.75/2</f>
        <v>0.375</v>
      </c>
      <c r="C54" s="1">
        <f>4.75*(0.75/2)</f>
        <v>1.78125</v>
      </c>
      <c r="D54" s="1">
        <f>B54*C54</f>
        <v>0.66796875</v>
      </c>
    </row>
    <row r="55" spans="1:5" x14ac:dyDescent="0.45">
      <c r="A55" s="1">
        <v>4</v>
      </c>
      <c r="B55" s="1">
        <f>(0.75/2)+(3.125/2)</f>
        <v>1.9375</v>
      </c>
      <c r="C55" s="1">
        <f>3.125*0.75</f>
        <v>2.34375</v>
      </c>
      <c r="D55" s="1">
        <f>B55*C55</f>
        <v>4.541015625</v>
      </c>
    </row>
    <row r="56" spans="1:5" ht="15.75" x14ac:dyDescent="0.45">
      <c r="C56" t="s">
        <v>39</v>
      </c>
      <c r="D56">
        <f>SUM(D54:D55)</f>
        <v>5.208984375</v>
      </c>
      <c r="E56" t="s">
        <v>52</v>
      </c>
    </row>
    <row r="58" spans="1:5" x14ac:dyDescent="0.45">
      <c r="A58" t="s">
        <v>41</v>
      </c>
    </row>
    <row r="59" spans="1:5" ht="15.75" x14ac:dyDescent="0.45">
      <c r="A59" s="1" t="s">
        <v>42</v>
      </c>
      <c r="B59" s="1">
        <f>(0.75*3.125^3+4.75*0.75^3+0.75*3.125^3)/3</f>
        <v>15.9267578125</v>
      </c>
      <c r="C59" t="s">
        <v>51</v>
      </c>
    </row>
    <row r="62" spans="1:5" x14ac:dyDescent="0.45">
      <c r="A62" t="s">
        <v>45</v>
      </c>
    </row>
    <row r="63" spans="1:5" ht="15.75" x14ac:dyDescent="0.45">
      <c r="A63" s="1" t="s">
        <v>1</v>
      </c>
      <c r="B63" s="1" t="s">
        <v>4</v>
      </c>
      <c r="C63" s="1" t="s">
        <v>5</v>
      </c>
      <c r="D63" s="1" t="s">
        <v>6</v>
      </c>
      <c r="E63" s="1" t="s">
        <v>43</v>
      </c>
    </row>
    <row r="64" spans="1:5" x14ac:dyDescent="0.45">
      <c r="A64" s="1">
        <v>1</v>
      </c>
      <c r="B64" s="1">
        <f>D16</f>
        <v>2.34375</v>
      </c>
      <c r="C64" s="1">
        <v>0</v>
      </c>
      <c r="D64" s="1">
        <f>E22-(3.125/2)</f>
        <v>1.9375</v>
      </c>
      <c r="E64" s="1">
        <f>B64*C64*D64</f>
        <v>0</v>
      </c>
    </row>
    <row r="65" spans="1:6" x14ac:dyDescent="0.45">
      <c r="A65" s="1">
        <v>2</v>
      </c>
      <c r="B65" s="1">
        <f>D17</f>
        <v>3.5625</v>
      </c>
      <c r="C65" s="1">
        <f>0</f>
        <v>0</v>
      </c>
      <c r="D65" s="1">
        <f>0</f>
        <v>0</v>
      </c>
      <c r="E65" s="1">
        <f>B65*C65*D65</f>
        <v>0</v>
      </c>
    </row>
    <row r="66" spans="1:6" x14ac:dyDescent="0.45">
      <c r="A66" s="1">
        <v>3</v>
      </c>
      <c r="B66" s="1">
        <f>D18</f>
        <v>2.34375</v>
      </c>
      <c r="C66" s="1">
        <f>0</f>
        <v>0</v>
      </c>
      <c r="D66" s="1">
        <f>-E23+(3.125/2)</f>
        <v>-1.9375</v>
      </c>
      <c r="E66" s="1">
        <f t="shared" ref="E66" si="1">B66*C66*D66</f>
        <v>0</v>
      </c>
    </row>
    <row r="67" spans="1:6" ht="15.75" x14ac:dyDescent="0.45">
      <c r="D67" t="s">
        <v>44</v>
      </c>
      <c r="E67">
        <v>0</v>
      </c>
      <c r="F67" t="s">
        <v>51</v>
      </c>
    </row>
    <row r="69" spans="1:6" ht="15.75" x14ac:dyDescent="0.55000000000000004">
      <c r="A69" t="s">
        <v>46</v>
      </c>
    </row>
    <row r="70" spans="1:6" ht="15.75" x14ac:dyDescent="0.45">
      <c r="A70" s="1" t="s">
        <v>47</v>
      </c>
      <c r="B70" s="1">
        <f>((C33+F33)/2)+SQRT(((C33-F33)/2)^2+E67)</f>
        <v>70.03705883026123</v>
      </c>
      <c r="C70" t="s">
        <v>51</v>
      </c>
    </row>
    <row r="71" spans="1:6" ht="15.75" x14ac:dyDescent="0.45">
      <c r="A71" s="1" t="s">
        <v>48</v>
      </c>
      <c r="B71" s="1">
        <f>((C33+F33)/2)-SQRT(((C33-F33)/2)^2+E67)</f>
        <v>6.91796875</v>
      </c>
      <c r="C71" t="s">
        <v>51</v>
      </c>
    </row>
    <row r="72" spans="1:6" x14ac:dyDescent="0.45">
      <c r="A72" s="3" t="s">
        <v>49</v>
      </c>
      <c r="B72" s="1">
        <f>((-2*E67)/(C33-F33))/2</f>
        <v>0</v>
      </c>
      <c r="C72" t="s">
        <v>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Bernardino Martinez</dc:creator>
  <cp:lastModifiedBy>Bernardino Martinez</cp:lastModifiedBy>
  <dcterms:created xsi:type="dcterms:W3CDTF">2015-06-05T18:17:20Z</dcterms:created>
  <dcterms:modified xsi:type="dcterms:W3CDTF">2023-12-10T23:18:31Z</dcterms:modified>
</cp:coreProperties>
</file>