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esktop\test 2\"/>
    </mc:Choice>
  </mc:AlternateContent>
  <xr:revisionPtr revIDLastSave="0" documentId="8_{FD55E9FE-C4E7-48D7-A7BE-1DC2B9E85648}" xr6:coauthVersionLast="47" xr6:coauthVersionMax="47" xr10:uidLastSave="{00000000-0000-0000-0000-000000000000}"/>
  <bookViews>
    <workbookView xWindow="-120" yWindow="-120" windowWidth="29040" windowHeight="15840" xr2:uid="{260F6FE9-37B9-47AB-8F96-BD32ED3D98AE}"/>
  </bookViews>
  <sheets>
    <sheet name="Test 2" sheetId="2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2" l="1"/>
  <c r="B23" i="2"/>
  <c r="B20" i="2" l="1"/>
  <c r="B8" i="2" s="1"/>
  <c r="B9" i="2" l="1"/>
  <c r="J35" i="2"/>
  <c r="J29" i="2"/>
  <c r="J15" i="2"/>
  <c r="B14" i="2" s="1"/>
  <c r="J9" i="2" l="1"/>
  <c r="J12" i="2"/>
  <c r="J18" i="2"/>
  <c r="J21" i="2"/>
  <c r="B15" i="2" l="1"/>
  <c r="J38" i="2"/>
  <c r="B11" i="2"/>
  <c r="B16" i="2" s="1"/>
  <c r="J32" i="2"/>
  <c r="J41" i="2" s="1"/>
  <c r="B13" i="2"/>
  <c r="B12" i="2"/>
  <c r="J6" i="2" l="1"/>
  <c r="B3" i="2" s="1"/>
  <c r="J26" i="2" s="1"/>
</calcChain>
</file>

<file path=xl/sharedStrings.xml><?xml version="1.0" encoding="utf-8"?>
<sst xmlns="http://schemas.openxmlformats.org/spreadsheetml/2006/main" count="110" uniqueCount="61">
  <si>
    <t>ƴ Ethyl</t>
  </si>
  <si>
    <t>g</t>
  </si>
  <si>
    <t>Variable</t>
  </si>
  <si>
    <t>Value</t>
  </si>
  <si>
    <t>Unit</t>
  </si>
  <si>
    <t xml:space="preserve">ft </t>
  </si>
  <si>
    <t>_</t>
  </si>
  <si>
    <t>ft</t>
  </si>
  <si>
    <r>
      <t>slugs/ft</t>
    </r>
    <r>
      <rPr>
        <vertAlign val="superscript"/>
        <sz val="11"/>
        <color theme="1"/>
        <rFont val="Calibri"/>
        <family val="2"/>
        <scheme val="minor"/>
      </rPr>
      <t>3</t>
    </r>
  </si>
  <si>
    <r>
      <t>ft/s</t>
    </r>
    <r>
      <rPr>
        <vertAlign val="superscript"/>
        <sz val="11"/>
        <color theme="1"/>
        <rFont val="Calibri"/>
        <family val="2"/>
        <scheme val="minor"/>
      </rPr>
      <t>2</t>
    </r>
  </si>
  <si>
    <r>
      <t>lb/in</t>
    </r>
    <r>
      <rPr>
        <vertAlign val="superscript"/>
        <sz val="11"/>
        <color theme="1"/>
        <rFont val="Calibri"/>
        <family val="2"/>
        <scheme val="minor"/>
      </rPr>
      <t>2</t>
    </r>
  </si>
  <si>
    <t>ft/s</t>
  </si>
  <si>
    <t>Bernullis Equation</t>
  </si>
  <si>
    <t>Bernullis Equation for P1 =</t>
  </si>
  <si>
    <r>
      <t>P</t>
    </r>
    <r>
      <rPr>
        <vertAlign val="subscript"/>
        <sz val="11"/>
        <color theme="1"/>
        <rFont val="Calibri"/>
        <family val="2"/>
        <scheme val="minor"/>
      </rPr>
      <t>1</t>
    </r>
  </si>
  <si>
    <r>
      <t>V</t>
    </r>
    <r>
      <rPr>
        <vertAlign val="subscript"/>
        <sz val="11"/>
        <color theme="1"/>
        <rFont val="Calibri"/>
        <family val="2"/>
        <scheme val="minor"/>
      </rPr>
      <t>1</t>
    </r>
  </si>
  <si>
    <r>
      <t>Z</t>
    </r>
    <r>
      <rPr>
        <vertAlign val="subscript"/>
        <sz val="11"/>
        <color theme="1"/>
        <rFont val="Calibri"/>
        <family val="2"/>
        <scheme val="minor"/>
      </rPr>
      <t>1</t>
    </r>
  </si>
  <si>
    <r>
      <t>P</t>
    </r>
    <r>
      <rPr>
        <vertAlign val="subscript"/>
        <sz val="11"/>
        <color theme="1"/>
        <rFont val="Calibri"/>
        <family val="2"/>
        <scheme val="minor"/>
      </rPr>
      <t>2</t>
    </r>
  </si>
  <si>
    <r>
      <t>V</t>
    </r>
    <r>
      <rPr>
        <vertAlign val="subscript"/>
        <sz val="11"/>
        <color theme="1"/>
        <rFont val="Calibri"/>
        <family val="2"/>
        <scheme val="minor"/>
      </rPr>
      <t>2</t>
    </r>
  </si>
  <si>
    <r>
      <t>Z</t>
    </r>
    <r>
      <rPr>
        <vertAlign val="subscript"/>
        <sz val="11"/>
        <color theme="1"/>
        <rFont val="Calibri"/>
        <family val="2"/>
        <scheme val="minor"/>
      </rPr>
      <t>2</t>
    </r>
  </si>
  <si>
    <r>
      <t>V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</t>
    </r>
  </si>
  <si>
    <r>
      <t>V</t>
    </r>
    <r>
      <rPr>
        <vertAlign val="subscript"/>
        <sz val="11"/>
        <color theme="1"/>
        <rFont val="Calibri"/>
        <family val="2"/>
        <scheme val="minor"/>
      </rPr>
      <t>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</t>
    </r>
  </si>
  <si>
    <r>
      <t>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/s</t>
    </r>
  </si>
  <si>
    <t>psig</t>
  </si>
  <si>
    <r>
      <t xml:space="preserve">K </t>
    </r>
    <r>
      <rPr>
        <vertAlign val="subscript"/>
        <sz val="11"/>
        <color theme="1"/>
        <rFont val="Calibri"/>
        <family val="2"/>
        <scheme val="minor"/>
      </rPr>
      <t>Pipe Bend</t>
    </r>
  </si>
  <si>
    <r>
      <t xml:space="preserve">Friction </t>
    </r>
    <r>
      <rPr>
        <vertAlign val="subscript"/>
        <sz val="11"/>
        <color theme="1"/>
        <rFont val="Calibri"/>
        <family val="2"/>
        <scheme val="minor"/>
      </rPr>
      <t>Factor</t>
    </r>
  </si>
  <si>
    <r>
      <t>ft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</si>
  <si>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P2 + ƴ( V</t>
    </r>
    <r>
      <rPr>
        <vertAlign val="superscript"/>
        <sz val="11"/>
        <color theme="1"/>
        <rFont val="Calibri"/>
        <family val="2"/>
        <scheme val="minor"/>
      </rPr>
      <t>2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-V</t>
    </r>
    <r>
      <rPr>
        <vertAlign val="superscript"/>
        <sz val="11"/>
        <color theme="1"/>
        <rFont val="Calibri"/>
        <family val="2"/>
        <scheme val="minor"/>
      </rPr>
      <t>1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/2g +Z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-Z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+hL</t>
    </r>
    <r>
      <rPr>
        <vertAlign val="subscript"/>
        <sz val="11"/>
        <color theme="1"/>
        <rFont val="Calibri"/>
        <family val="2"/>
        <scheme val="minor"/>
      </rPr>
      <t xml:space="preserve"> total</t>
    </r>
    <r>
      <rPr>
        <sz val="11"/>
        <color theme="1"/>
        <rFont val="Calibri"/>
        <family val="2"/>
        <scheme val="minor"/>
      </rPr>
      <t>)</t>
    </r>
  </si>
  <si>
    <r>
      <t xml:space="preserve">K </t>
    </r>
    <r>
      <rPr>
        <vertAlign val="subscript"/>
        <sz val="11"/>
        <color theme="1"/>
        <rFont val="Calibri"/>
        <family val="2"/>
        <scheme val="minor"/>
      </rPr>
      <t>Gate Valve</t>
    </r>
  </si>
  <si>
    <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</t>
    </r>
    <r>
      <rPr>
        <vertAlign val="subscript"/>
        <sz val="11"/>
        <color theme="1"/>
        <rFont val="Calibri"/>
        <family val="2"/>
        <scheme val="minor"/>
      </rPr>
      <t>Gate Valve</t>
    </r>
  </si>
  <si>
    <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</t>
    </r>
    <r>
      <rPr>
        <vertAlign val="subscript"/>
        <sz val="11"/>
        <color theme="1"/>
        <rFont val="Calibri"/>
        <family val="2"/>
        <scheme val="minor"/>
      </rPr>
      <t>Pipe Bend 1</t>
    </r>
  </si>
  <si>
    <r>
      <t>h</t>
    </r>
    <r>
      <rPr>
        <vertAlign val="subscript"/>
        <sz val="11"/>
        <color theme="1"/>
        <rFont val="Calibri"/>
        <family val="2"/>
        <scheme val="minor"/>
      </rPr>
      <t>L Pipe Bend 2</t>
    </r>
  </si>
  <si>
    <r>
      <t>h</t>
    </r>
    <r>
      <rPr>
        <vertAlign val="subscript"/>
        <sz val="11"/>
        <color theme="1"/>
        <rFont val="Calibri"/>
        <family val="2"/>
        <scheme val="minor"/>
      </rPr>
      <t>L Overall Pipe</t>
    </r>
  </si>
  <si>
    <r>
      <t>h</t>
    </r>
    <r>
      <rPr>
        <vertAlign val="subscript"/>
        <sz val="11"/>
        <color theme="1"/>
        <rFont val="Calibri"/>
        <family val="2"/>
        <scheme val="minor"/>
      </rPr>
      <t xml:space="preserve">L </t>
    </r>
    <r>
      <rPr>
        <sz val="11"/>
        <color theme="1"/>
        <rFont val="Calibri"/>
        <family val="2"/>
        <scheme val="minor"/>
      </rPr>
      <t>Total</t>
    </r>
  </si>
  <si>
    <r>
      <t>P1/ƴ  +  V</t>
    </r>
    <r>
      <rPr>
        <vertAlign val="superscript"/>
        <sz val="11"/>
        <color theme="1"/>
        <rFont val="Calibri"/>
        <family val="2"/>
        <scheme val="minor"/>
      </rPr>
      <t>2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/2g + Z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 P2/ƴ  +  V</t>
    </r>
    <r>
      <rPr>
        <vertAlign val="superscript"/>
        <sz val="11"/>
        <color theme="1"/>
        <rFont val="Calibri"/>
        <family val="2"/>
        <scheme val="minor"/>
      </rPr>
      <t>1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 + Z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 </t>
    </r>
  </si>
  <si>
    <r>
      <t>h</t>
    </r>
    <r>
      <rPr>
        <vertAlign val="subscript"/>
        <sz val="11"/>
        <color theme="1"/>
        <rFont val="Calibri"/>
        <family val="2"/>
        <scheme val="minor"/>
      </rPr>
      <t xml:space="preserve">L Overall Pipe                                  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=f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*(L/D)*(V2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</si>
  <si>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t>Area</t>
  </si>
  <si>
    <r>
      <t xml:space="preserve">Q  </t>
    </r>
    <r>
      <rPr>
        <vertAlign val="subscript"/>
        <sz val="11"/>
        <color theme="1"/>
        <rFont val="Calibri"/>
        <family val="2"/>
        <scheme val="minor"/>
      </rPr>
      <t>Flow Rate</t>
    </r>
  </si>
  <si>
    <r>
      <t>Diameter</t>
    </r>
    <r>
      <rPr>
        <vertAlign val="subscript"/>
        <sz val="11"/>
        <color theme="1"/>
        <rFont val="Calibri"/>
        <family val="2"/>
        <scheme val="minor"/>
      </rPr>
      <t xml:space="preserve"> of Pipe</t>
    </r>
  </si>
  <si>
    <r>
      <t xml:space="preserve"> 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=f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*(L/D)*(V2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</si>
  <si>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r>
      <t xml:space="preserve">K </t>
    </r>
    <r>
      <rPr>
        <vertAlign val="subscript"/>
        <sz val="11"/>
        <color theme="1"/>
        <rFont val="Calibri"/>
        <family val="2"/>
        <scheme val="minor"/>
      </rPr>
      <t>Entrance Loss</t>
    </r>
  </si>
  <si>
    <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=K </t>
    </r>
    <r>
      <rPr>
        <vertAlign val="subscript"/>
        <sz val="11"/>
        <color theme="1"/>
        <rFont val="Calibri"/>
        <family val="2"/>
        <scheme val="minor"/>
      </rPr>
      <t>Entrance Loss</t>
    </r>
    <r>
      <rPr>
        <sz val="11"/>
        <color theme="1"/>
        <rFont val="Calibri"/>
        <family val="2"/>
        <scheme val="minor"/>
      </rPr>
      <t>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</si>
  <si>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t>gal/min</t>
  </si>
  <si>
    <r>
      <t>h</t>
    </r>
    <r>
      <rPr>
        <vertAlign val="subscript"/>
        <sz val="11"/>
        <color theme="1"/>
        <rFont val="Calibri"/>
        <family val="2"/>
        <scheme val="minor"/>
      </rPr>
      <t xml:space="preserve">L </t>
    </r>
    <r>
      <rPr>
        <sz val="11"/>
        <color theme="1"/>
        <rFont val="Calibri"/>
        <family val="2"/>
        <scheme val="minor"/>
      </rPr>
      <t>Total Energy Loss</t>
    </r>
  </si>
  <si>
    <r>
      <t>(h</t>
    </r>
    <r>
      <rPr>
        <vertAlign val="subscript"/>
        <sz val="11"/>
        <color theme="1"/>
        <rFont val="Calibri"/>
        <family val="2"/>
        <scheme val="minor"/>
      </rPr>
      <t xml:space="preserve">L Gate Valve </t>
    </r>
    <r>
      <rPr>
        <sz val="11"/>
        <color theme="1"/>
        <rFont val="Calibri"/>
        <family val="2"/>
        <scheme val="minor"/>
      </rPr>
      <t>+ h</t>
    </r>
    <r>
      <rPr>
        <vertAlign val="subscript"/>
        <sz val="11"/>
        <color theme="1"/>
        <rFont val="Calibri"/>
        <family val="2"/>
        <scheme val="minor"/>
      </rPr>
      <t xml:space="preserve">L Pipe Bend 1 </t>
    </r>
    <r>
      <rPr>
        <sz val="11"/>
        <color theme="1"/>
        <rFont val="Calibri"/>
        <family val="2"/>
        <scheme val="minor"/>
      </rPr>
      <t>+ h</t>
    </r>
    <r>
      <rPr>
        <vertAlign val="subscript"/>
        <sz val="11"/>
        <color theme="1"/>
        <rFont val="Calibri"/>
        <family val="2"/>
        <scheme val="minor"/>
      </rPr>
      <t xml:space="preserve">L Pipe Bend 2 </t>
    </r>
    <r>
      <rPr>
        <sz val="11"/>
        <color theme="1"/>
        <rFont val="Calibri"/>
        <family val="2"/>
        <scheme val="minor"/>
      </rPr>
      <t>+ h</t>
    </r>
    <r>
      <rPr>
        <vertAlign val="subscript"/>
        <sz val="11"/>
        <color theme="1"/>
        <rFont val="Calibri"/>
        <family val="2"/>
        <scheme val="minor"/>
      </rPr>
      <t>L Overall Pipe</t>
    </r>
    <r>
      <rPr>
        <sz val="11"/>
        <color theme="1"/>
        <rFont val="Calibri"/>
        <family val="2"/>
        <scheme val="minor"/>
      </rPr>
      <t>+h</t>
    </r>
    <r>
      <rPr>
        <vertAlign val="subscript"/>
        <sz val="11"/>
        <color theme="1"/>
        <rFont val="Calibri"/>
        <family val="2"/>
        <scheme val="minor"/>
      </rPr>
      <t>L Tank Inlet</t>
    </r>
    <r>
      <rPr>
        <sz val="11"/>
        <color theme="1"/>
        <rFont val="Calibri"/>
        <family val="2"/>
        <scheme val="minor"/>
      </rPr>
      <t>)</t>
    </r>
  </si>
  <si>
    <t>Equation</t>
  </si>
  <si>
    <r>
      <t xml:space="preserve">Length </t>
    </r>
    <r>
      <rPr>
        <vertAlign val="subscript"/>
        <sz val="11"/>
        <color theme="1"/>
        <rFont val="Calibri"/>
        <family val="2"/>
        <scheme val="minor"/>
      </rPr>
      <t>of Pipe</t>
    </r>
  </si>
  <si>
    <t>Question 1</t>
  </si>
  <si>
    <r>
      <t>h</t>
    </r>
    <r>
      <rPr>
        <vertAlign val="subscript"/>
        <sz val="11"/>
        <color theme="1"/>
        <rFont val="Calibri"/>
        <family val="2"/>
        <scheme val="minor"/>
      </rPr>
      <t xml:space="preserve">L Gate Valve                                   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=K </t>
    </r>
    <r>
      <rPr>
        <vertAlign val="subscript"/>
        <sz val="11"/>
        <color theme="1"/>
        <rFont val="Calibri"/>
        <family val="2"/>
        <scheme val="minor"/>
      </rPr>
      <t>Gate Valve</t>
    </r>
    <r>
      <rPr>
        <sz val="11"/>
        <color theme="1"/>
        <rFont val="Calibri"/>
        <family val="2"/>
        <scheme val="minor"/>
      </rPr>
      <t>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/g)</t>
    </r>
  </si>
  <si>
    <r>
      <t>h</t>
    </r>
    <r>
      <rPr>
        <vertAlign val="subscript"/>
        <sz val="11"/>
        <color theme="1"/>
        <rFont val="Calibri"/>
        <family val="2"/>
        <scheme val="minor"/>
      </rPr>
      <t xml:space="preserve">L Pipe Bend 1&amp; 2                        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=K </t>
    </r>
    <r>
      <rPr>
        <vertAlign val="subscript"/>
        <sz val="11"/>
        <color theme="1"/>
        <rFont val="Calibri"/>
        <family val="2"/>
        <scheme val="minor"/>
      </rPr>
      <t>Pipe Bend</t>
    </r>
    <r>
      <rPr>
        <sz val="11"/>
        <color theme="1"/>
        <rFont val="Calibri"/>
        <family val="2"/>
        <scheme val="minor"/>
      </rPr>
      <t>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</si>
  <si>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r>
      <t>K*(V2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</si>
  <si>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r>
      <t>h</t>
    </r>
    <r>
      <rPr>
        <vertAlign val="subscript"/>
        <sz val="11"/>
        <color theme="1"/>
        <rFont val="Calibri"/>
        <family val="2"/>
        <scheme val="minor"/>
      </rPr>
      <t xml:space="preserve">L Entrance Loss                            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=K </t>
    </r>
    <r>
      <rPr>
        <vertAlign val="subscript"/>
        <sz val="11"/>
        <color theme="1"/>
        <rFont val="Calibri"/>
        <family val="2"/>
        <scheme val="minor"/>
      </rPr>
      <t>Square Inlet</t>
    </r>
    <r>
      <rPr>
        <sz val="11"/>
        <color theme="1"/>
        <rFont val="Calibri"/>
        <family val="2"/>
        <scheme val="minor"/>
      </rPr>
      <t>(V2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/2g)</t>
    </r>
  </si>
  <si>
    <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</t>
    </r>
    <r>
      <rPr>
        <vertAlign val="subscript"/>
        <sz val="11"/>
        <color theme="1"/>
        <rFont val="Calibri"/>
        <family val="2"/>
        <scheme val="minor"/>
      </rPr>
      <t>Entrance Loss</t>
    </r>
  </si>
  <si>
    <r>
      <t xml:space="preserve">Friction Pipe </t>
    </r>
    <r>
      <rPr>
        <vertAlign val="subscript"/>
        <sz val="11"/>
        <color theme="1"/>
        <rFont val="Calibri"/>
        <family val="2"/>
        <scheme val="minor"/>
      </rPr>
      <t>Factor</t>
    </r>
  </si>
  <si>
    <t>Bernullis Equation for P3 =</t>
  </si>
  <si>
    <t>Pipe Vertical</t>
  </si>
  <si>
    <t>Pipe Horizontal</t>
  </si>
  <si>
    <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to Pipe Bend</t>
    </r>
  </si>
  <si>
    <r>
      <t>P1 - ƴ( V</t>
    </r>
    <r>
      <rPr>
        <vertAlign val="superscript"/>
        <sz val="11"/>
        <color theme="1"/>
        <rFont val="Calibri"/>
        <family val="2"/>
        <scheme val="minor"/>
      </rPr>
      <t>2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-V</t>
    </r>
    <r>
      <rPr>
        <vertAlign val="superscript"/>
        <sz val="11"/>
        <color theme="1"/>
        <rFont val="Calibri"/>
        <family val="2"/>
        <scheme val="minor"/>
      </rPr>
      <t>1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/2g +Z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-Z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+hL</t>
    </r>
    <r>
      <rPr>
        <vertAlign val="subscript"/>
        <sz val="11"/>
        <color theme="1"/>
        <rFont val="Calibri"/>
        <family val="2"/>
        <scheme val="minor"/>
      </rPr>
      <t xml:space="preserve"> total</t>
    </r>
    <r>
      <rPr>
        <sz val="11"/>
        <color theme="1"/>
        <rFont val="Calibri"/>
        <family val="2"/>
        <scheme val="minor"/>
      </rPr>
      <t>)</t>
    </r>
  </si>
  <si>
    <t>Delta Z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</si>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</sst>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164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2" borderId="9" xfId="0" applyFill="1" applyBorder="1"/>
    <xf numFmtId="0" fontId="0" fillId="2" borderId="10" xfId="0" applyFill="1" applyBorder="1"/>
    <xf numFmtId="164" fontId="0" fillId="2" borderId="10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0" xfId="0" applyFill="1" applyBorder="1"/>
    <xf numFmtId="164" fontId="0" fillId="2" borderId="0" xfId="0" applyNumberFormat="1" applyFill="1" applyBorder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1" fontId="0" fillId="5" borderId="1" xfId="0" applyNumberFormat="1" applyFont="1" applyFill="1" applyBorder="1" applyAlignment="1">
      <alignment horizontal="center" vertical="center"/>
    </xf>
    <xf numFmtId="1" fontId="0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164" fontId="0" fillId="0" borderId="15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0910-D8D1-40E7-A53B-F774FA910E79}">
  <dimension ref="A1:S67"/>
  <sheetViews>
    <sheetView tabSelected="1" zoomScale="70" zoomScaleNormal="70" workbookViewId="0">
      <selection activeCell="D36" sqref="D36"/>
    </sheetView>
  </sheetViews>
  <sheetFormatPr defaultRowHeight="15" x14ac:dyDescent="0.25"/>
  <cols>
    <col min="1" max="1" width="13.5703125" style="1" bestFit="1" customWidth="1"/>
    <col min="2" max="2" width="19.85546875" style="1" customWidth="1"/>
    <col min="3" max="6" width="9.140625" style="1"/>
    <col min="7" max="7" width="9.140625" style="2"/>
    <col min="8" max="8" width="21.140625" customWidth="1"/>
    <col min="9" max="9" width="36.42578125" customWidth="1"/>
    <col min="10" max="10" width="11.5703125" style="1" bestFit="1" customWidth="1"/>
    <col min="11" max="11" width="9.140625" style="1"/>
    <col min="12" max="13" width="9.140625" customWidth="1"/>
    <col min="14" max="14" width="18.5703125" customWidth="1"/>
    <col min="15" max="15" width="27.42578125" customWidth="1"/>
    <col min="16" max="16" width="9.85546875" bestFit="1" customWidth="1"/>
  </cols>
  <sheetData>
    <row r="1" spans="1:19" x14ac:dyDescent="0.25">
      <c r="A1" s="54" t="s">
        <v>47</v>
      </c>
      <c r="B1" s="54"/>
      <c r="C1" s="54"/>
      <c r="D1" s="54"/>
      <c r="E1" s="54"/>
      <c r="F1" s="54"/>
      <c r="G1" s="54"/>
      <c r="H1" s="54"/>
      <c r="I1" s="54"/>
      <c r="J1" s="54"/>
      <c r="K1" s="54"/>
      <c r="N1" s="1"/>
      <c r="O1" s="1"/>
      <c r="P1" s="1"/>
      <c r="Q1" s="1"/>
      <c r="R1" s="1"/>
      <c r="S1" s="1"/>
    </row>
    <row r="2" spans="1:19" ht="21.95" customHeight="1" x14ac:dyDescent="0.25">
      <c r="A2" s="14" t="s">
        <v>2</v>
      </c>
      <c r="B2" s="15" t="s">
        <v>3</v>
      </c>
      <c r="C2" s="14" t="s">
        <v>4</v>
      </c>
      <c r="D2" s="15" t="s">
        <v>3</v>
      </c>
      <c r="E2" s="14" t="s">
        <v>4</v>
      </c>
      <c r="F2" s="13"/>
      <c r="H2" s="14" t="s">
        <v>2</v>
      </c>
      <c r="I2" s="14" t="s">
        <v>45</v>
      </c>
      <c r="J2" s="14" t="s">
        <v>3</v>
      </c>
      <c r="K2" s="14" t="s">
        <v>4</v>
      </c>
      <c r="N2" s="1"/>
      <c r="O2" s="1"/>
      <c r="P2" s="1"/>
      <c r="Q2" s="1"/>
      <c r="R2" s="1"/>
      <c r="S2" s="1"/>
    </row>
    <row r="3" spans="1:19" ht="21.95" customHeight="1" x14ac:dyDescent="0.25">
      <c r="A3" s="34" t="s">
        <v>14</v>
      </c>
      <c r="B3" s="35">
        <f>J6</f>
        <v>55.31787954218013</v>
      </c>
      <c r="C3" s="34" t="s">
        <v>10</v>
      </c>
      <c r="D3" s="13"/>
      <c r="E3" s="13"/>
      <c r="F3" s="13"/>
      <c r="H3" s="42" t="s">
        <v>12</v>
      </c>
      <c r="I3" s="55" t="s">
        <v>34</v>
      </c>
      <c r="J3" s="43"/>
      <c r="K3" s="42" t="s">
        <v>6</v>
      </c>
      <c r="N3" s="1"/>
      <c r="O3" s="1"/>
      <c r="P3" s="1"/>
      <c r="Q3" s="1"/>
      <c r="R3" s="1"/>
      <c r="S3" s="1"/>
    </row>
    <row r="4" spans="1:19" ht="21.95" customHeight="1" x14ac:dyDescent="0.25">
      <c r="A4" s="34" t="s">
        <v>15</v>
      </c>
      <c r="B4" s="35">
        <v>0</v>
      </c>
      <c r="C4" s="34" t="s">
        <v>11</v>
      </c>
      <c r="D4" s="13"/>
      <c r="E4" s="13"/>
      <c r="F4" s="13"/>
      <c r="H4" s="42"/>
      <c r="I4" s="55"/>
      <c r="J4" s="43"/>
      <c r="K4" s="42"/>
      <c r="N4" s="1"/>
      <c r="O4" s="1"/>
      <c r="P4" s="1"/>
      <c r="Q4" s="1"/>
      <c r="R4" s="1"/>
      <c r="S4" s="1"/>
    </row>
    <row r="5" spans="1:19" ht="21.95" customHeight="1" x14ac:dyDescent="0.25">
      <c r="A5" s="34" t="s">
        <v>20</v>
      </c>
      <c r="B5" s="35">
        <v>0</v>
      </c>
      <c r="C5" s="34" t="s">
        <v>11</v>
      </c>
      <c r="D5" s="13"/>
      <c r="E5" s="13"/>
      <c r="F5" s="13"/>
      <c r="H5" s="9"/>
      <c r="I5" s="5"/>
      <c r="J5" s="6"/>
      <c r="K5" s="11"/>
      <c r="N5" s="1"/>
      <c r="O5" s="1"/>
      <c r="P5" s="1"/>
      <c r="Q5" s="1"/>
      <c r="R5" s="1"/>
      <c r="S5" s="1"/>
    </row>
    <row r="6" spans="1:19" ht="21.95" customHeight="1" x14ac:dyDescent="0.25">
      <c r="A6" s="34" t="s">
        <v>16</v>
      </c>
      <c r="B6" s="35">
        <v>22</v>
      </c>
      <c r="C6" s="34" t="s">
        <v>5</v>
      </c>
      <c r="D6" s="13"/>
      <c r="E6" s="13"/>
      <c r="F6" s="13"/>
      <c r="H6" s="50" t="s">
        <v>13</v>
      </c>
      <c r="I6" s="42" t="s">
        <v>27</v>
      </c>
      <c r="J6" s="48">
        <f>B7+B18*(B9+B10-B6+B16)</f>
        <v>55.31787954218013</v>
      </c>
      <c r="K6" s="12" t="s">
        <v>23</v>
      </c>
      <c r="N6" s="1"/>
      <c r="O6" s="1"/>
      <c r="P6" s="1"/>
      <c r="Q6" s="1"/>
      <c r="R6" s="1"/>
      <c r="S6" s="1"/>
    </row>
    <row r="7" spans="1:19" ht="21.95" customHeight="1" x14ac:dyDescent="0.25">
      <c r="A7" s="34" t="s">
        <v>17</v>
      </c>
      <c r="B7" s="35">
        <v>40</v>
      </c>
      <c r="C7" s="34" t="s">
        <v>10</v>
      </c>
      <c r="D7" s="13"/>
      <c r="E7" s="13"/>
      <c r="F7" s="13"/>
      <c r="H7" s="50"/>
      <c r="I7" s="42"/>
      <c r="J7" s="48"/>
      <c r="K7" s="12" t="s">
        <v>10</v>
      </c>
      <c r="N7" s="1"/>
      <c r="O7" s="1"/>
      <c r="P7" s="1"/>
      <c r="Q7" s="1"/>
      <c r="R7" s="1"/>
      <c r="S7" s="1"/>
    </row>
    <row r="8" spans="1:19" ht="21.95" customHeight="1" x14ac:dyDescent="0.25">
      <c r="A8" s="34" t="s">
        <v>18</v>
      </c>
      <c r="B8" s="35">
        <f>B20/B22</f>
        <v>9.5586759322098711</v>
      </c>
      <c r="C8" s="34" t="s">
        <v>11</v>
      </c>
      <c r="D8" s="13"/>
      <c r="E8" s="13"/>
      <c r="F8" s="13"/>
      <c r="H8" s="9"/>
      <c r="I8" s="4"/>
      <c r="J8" s="7"/>
      <c r="K8" s="11"/>
      <c r="N8" s="1"/>
      <c r="O8" s="1"/>
      <c r="P8" s="1"/>
      <c r="Q8" s="1"/>
      <c r="R8" s="1"/>
      <c r="S8" s="1"/>
    </row>
    <row r="9" spans="1:19" ht="21.95" customHeight="1" x14ac:dyDescent="0.25">
      <c r="A9" s="34" t="s">
        <v>21</v>
      </c>
      <c r="B9" s="35">
        <f>(B8^2)/(2*B19)</f>
        <v>1.418762198400749</v>
      </c>
      <c r="C9" s="34" t="s">
        <v>11</v>
      </c>
      <c r="D9" s="13"/>
      <c r="E9" s="13"/>
      <c r="F9" s="13"/>
      <c r="G9" s="13"/>
      <c r="H9" s="42" t="s">
        <v>49</v>
      </c>
      <c r="I9" s="45" t="s">
        <v>50</v>
      </c>
      <c r="J9" s="48">
        <f>2*B23*B9</f>
        <v>1.6173889061768538</v>
      </c>
      <c r="K9" s="42" t="s">
        <v>7</v>
      </c>
      <c r="N9" s="1"/>
      <c r="O9" s="1"/>
      <c r="P9" s="1"/>
      <c r="Q9" s="1"/>
      <c r="R9" s="1"/>
      <c r="S9" s="1"/>
    </row>
    <row r="10" spans="1:19" ht="21.95" customHeight="1" x14ac:dyDescent="0.25">
      <c r="A10" s="34" t="s">
        <v>19</v>
      </c>
      <c r="B10" s="35">
        <v>42</v>
      </c>
      <c r="C10" s="34" t="s">
        <v>7</v>
      </c>
      <c r="D10" s="13"/>
      <c r="E10" s="13"/>
      <c r="F10" s="13"/>
      <c r="H10" s="42"/>
      <c r="I10" s="45"/>
      <c r="J10" s="48"/>
      <c r="K10" s="42"/>
      <c r="N10" s="1"/>
      <c r="O10" s="1"/>
      <c r="P10" s="1"/>
      <c r="Q10" s="1"/>
      <c r="R10" s="1"/>
      <c r="S10" s="1"/>
    </row>
    <row r="11" spans="1:19" ht="21.95" customHeight="1" x14ac:dyDescent="0.25">
      <c r="A11" s="34" t="s">
        <v>29</v>
      </c>
      <c r="B11" s="35">
        <f>J12</f>
        <v>0.21565185415691385</v>
      </c>
      <c r="C11" s="34" t="s">
        <v>7</v>
      </c>
      <c r="D11" s="13"/>
      <c r="E11" s="13"/>
      <c r="F11" s="13"/>
      <c r="H11" s="10"/>
      <c r="I11" s="8"/>
      <c r="J11" s="7"/>
      <c r="K11" s="11"/>
      <c r="N11" s="1"/>
      <c r="O11" s="1"/>
      <c r="P11" s="1"/>
      <c r="Q11" s="1"/>
      <c r="R11" s="1"/>
      <c r="S11" s="1"/>
    </row>
    <row r="12" spans="1:19" ht="21.95" customHeight="1" x14ac:dyDescent="0.25">
      <c r="A12" s="34" t="s">
        <v>30</v>
      </c>
      <c r="B12" s="35">
        <f>J9</f>
        <v>1.6173889061768538</v>
      </c>
      <c r="C12" s="34" t="s">
        <v>7</v>
      </c>
      <c r="D12" s="13"/>
      <c r="E12" s="13"/>
      <c r="F12" s="13"/>
      <c r="H12" s="42" t="s">
        <v>48</v>
      </c>
      <c r="I12" s="45" t="s">
        <v>50</v>
      </c>
      <c r="J12" s="43">
        <f>B24*B9</f>
        <v>0.21565185415691385</v>
      </c>
      <c r="K12" s="42" t="s">
        <v>7</v>
      </c>
      <c r="N12" s="1"/>
      <c r="O12" s="1"/>
      <c r="P12" s="1"/>
      <c r="Q12" s="1"/>
      <c r="R12" s="1"/>
      <c r="S12" s="1"/>
    </row>
    <row r="13" spans="1:19" ht="21.95" customHeight="1" x14ac:dyDescent="0.25">
      <c r="A13" s="34" t="s">
        <v>31</v>
      </c>
      <c r="B13" s="35">
        <f>J9</f>
        <v>1.6173889061768538</v>
      </c>
      <c r="C13" s="34" t="s">
        <v>7</v>
      </c>
      <c r="D13" s="13"/>
      <c r="E13" s="13"/>
      <c r="F13" s="13"/>
      <c r="H13" s="42"/>
      <c r="I13" s="45"/>
      <c r="J13" s="43"/>
      <c r="K13" s="42"/>
      <c r="N13" s="1"/>
      <c r="O13" s="1"/>
      <c r="P13" s="1"/>
      <c r="Q13" s="1"/>
      <c r="R13" s="1"/>
      <c r="S13" s="1"/>
    </row>
    <row r="14" spans="1:19" ht="21.95" customHeight="1" x14ac:dyDescent="0.25">
      <c r="A14" s="34" t="s">
        <v>32</v>
      </c>
      <c r="B14" s="35">
        <f>J15</f>
        <v>19.474013924653342</v>
      </c>
      <c r="C14" s="34" t="s">
        <v>7</v>
      </c>
      <c r="D14" s="13"/>
      <c r="E14" s="13"/>
      <c r="F14" s="13"/>
      <c r="H14" s="10"/>
      <c r="I14" s="8"/>
      <c r="J14" s="7"/>
      <c r="K14" s="11"/>
    </row>
    <row r="15" spans="1:19" ht="21.95" customHeight="1" x14ac:dyDescent="0.25">
      <c r="A15" s="34" t="s">
        <v>52</v>
      </c>
      <c r="B15" s="35">
        <f>J18</f>
        <v>0.70938109920037451</v>
      </c>
      <c r="C15" s="34" t="s">
        <v>7</v>
      </c>
      <c r="D15" s="13"/>
      <c r="E15" s="13"/>
      <c r="F15" s="13"/>
      <c r="H15" s="42" t="s">
        <v>35</v>
      </c>
      <c r="I15" s="42" t="s">
        <v>39</v>
      </c>
      <c r="J15" s="43">
        <f>B29*(B27/B28)*B9</f>
        <v>19.474013924653342</v>
      </c>
      <c r="K15" s="42" t="s">
        <v>7</v>
      </c>
    </row>
    <row r="16" spans="1:19" ht="21.95" customHeight="1" x14ac:dyDescent="0.25">
      <c r="A16" s="34" t="s">
        <v>33</v>
      </c>
      <c r="B16" s="35">
        <f>B11+B12+B13+B14+B15</f>
        <v>23.633824690364339</v>
      </c>
      <c r="C16" s="34" t="s">
        <v>7</v>
      </c>
      <c r="D16" s="13"/>
      <c r="E16" s="13"/>
      <c r="F16" s="13"/>
      <c r="H16" s="42"/>
      <c r="I16" s="42"/>
      <c r="J16" s="43"/>
      <c r="K16" s="42"/>
    </row>
    <row r="17" spans="1:11" ht="21.95" customHeight="1" x14ac:dyDescent="0.25">
      <c r="A17" s="34" t="s">
        <v>0</v>
      </c>
      <c r="B17" s="35">
        <v>49.01</v>
      </c>
      <c r="C17" s="34" t="s">
        <v>8</v>
      </c>
      <c r="D17" s="13"/>
      <c r="E17" s="13"/>
      <c r="F17" s="13"/>
      <c r="H17" s="10"/>
      <c r="I17" s="8"/>
      <c r="J17" s="7"/>
      <c r="K17" s="11"/>
    </row>
    <row r="18" spans="1:11" ht="21.95" customHeight="1" x14ac:dyDescent="0.25">
      <c r="A18" s="34" t="s">
        <v>0</v>
      </c>
      <c r="B18" s="35">
        <v>0.34</v>
      </c>
      <c r="C18" s="34" t="s">
        <v>7</v>
      </c>
      <c r="D18" s="13"/>
      <c r="E18" s="13"/>
      <c r="F18" s="13"/>
      <c r="H18" s="42" t="s">
        <v>51</v>
      </c>
      <c r="I18" s="42" t="s">
        <v>41</v>
      </c>
      <c r="J18" s="43">
        <f>B25*B9</f>
        <v>0.70938109920037451</v>
      </c>
      <c r="K18" s="42" t="s">
        <v>7</v>
      </c>
    </row>
    <row r="19" spans="1:11" ht="37.5" customHeight="1" x14ac:dyDescent="0.25">
      <c r="A19" s="34" t="s">
        <v>1</v>
      </c>
      <c r="B19" s="35">
        <v>32.200000000000003</v>
      </c>
      <c r="C19" s="34" t="s">
        <v>9</v>
      </c>
      <c r="D19" s="13"/>
      <c r="E19" s="13"/>
      <c r="F19" s="13"/>
      <c r="H19" s="42"/>
      <c r="I19" s="42"/>
      <c r="J19" s="43"/>
      <c r="K19" s="42"/>
    </row>
    <row r="20" spans="1:11" ht="21.95" customHeight="1" x14ac:dyDescent="0.25">
      <c r="A20" s="34" t="s">
        <v>37</v>
      </c>
      <c r="B20" s="35">
        <f>B21/449</f>
        <v>0.22271714922048999</v>
      </c>
      <c r="C20" s="34" t="s">
        <v>22</v>
      </c>
      <c r="D20" s="13"/>
      <c r="E20" s="13"/>
      <c r="F20" s="13"/>
      <c r="H20" s="10"/>
      <c r="I20" s="8"/>
      <c r="J20" s="7"/>
      <c r="K20" s="11"/>
    </row>
    <row r="21" spans="1:11" ht="21.95" customHeight="1" x14ac:dyDescent="0.25">
      <c r="A21" s="34" t="s">
        <v>37</v>
      </c>
      <c r="B21" s="35">
        <v>100</v>
      </c>
      <c r="C21" s="34" t="s">
        <v>42</v>
      </c>
      <c r="D21" s="13"/>
      <c r="E21" s="13"/>
      <c r="F21" s="13"/>
      <c r="H21" s="42" t="s">
        <v>43</v>
      </c>
      <c r="I21" s="44" t="s">
        <v>44</v>
      </c>
      <c r="J21" s="43">
        <f>J9+J12+J15+J18+9:9</f>
        <v>23.633824690364335</v>
      </c>
      <c r="K21" s="42" t="s">
        <v>7</v>
      </c>
    </row>
    <row r="22" spans="1:11" ht="21.95" customHeight="1" thickBot="1" x14ac:dyDescent="0.3">
      <c r="A22" s="34" t="s">
        <v>36</v>
      </c>
      <c r="B22" s="35">
        <v>2.3300000000000001E-2</v>
      </c>
      <c r="C22" s="34" t="s">
        <v>26</v>
      </c>
      <c r="D22" s="13"/>
      <c r="E22" s="13"/>
      <c r="F22" s="13"/>
      <c r="H22" s="51"/>
      <c r="I22" s="52"/>
      <c r="J22" s="53"/>
      <c r="K22" s="51"/>
    </row>
    <row r="23" spans="1:11" ht="21.95" customHeight="1" x14ac:dyDescent="0.25">
      <c r="A23" s="34" t="s">
        <v>24</v>
      </c>
      <c r="B23" s="35">
        <f>C23*B26</f>
        <v>0.56999999999999995</v>
      </c>
      <c r="C23" s="34">
        <v>30</v>
      </c>
      <c r="D23" s="13"/>
      <c r="E23" s="13"/>
      <c r="F23" s="13"/>
      <c r="H23" s="22"/>
      <c r="I23" s="23"/>
      <c r="J23" s="24"/>
      <c r="K23" s="25"/>
    </row>
    <row r="24" spans="1:11" ht="21.95" customHeight="1" x14ac:dyDescent="0.25">
      <c r="A24" s="34" t="s">
        <v>28</v>
      </c>
      <c r="B24" s="34">
        <f>C24*B26</f>
        <v>0.152</v>
      </c>
      <c r="C24" s="34">
        <v>8</v>
      </c>
      <c r="D24" s="13"/>
      <c r="E24" s="13"/>
      <c r="F24" s="13"/>
      <c r="H24" s="32"/>
      <c r="I24" s="30"/>
      <c r="J24" s="31"/>
      <c r="K24" s="33"/>
    </row>
    <row r="25" spans="1:11" ht="21.95" customHeight="1" thickBot="1" x14ac:dyDescent="0.3">
      <c r="A25" s="34" t="s">
        <v>40</v>
      </c>
      <c r="B25" s="35">
        <v>0.5</v>
      </c>
      <c r="C25" s="34" t="s">
        <v>6</v>
      </c>
      <c r="D25" s="13"/>
      <c r="E25" s="13"/>
      <c r="F25" s="13"/>
      <c r="H25" s="26"/>
      <c r="I25" s="27"/>
      <c r="J25" s="28"/>
      <c r="K25" s="29"/>
    </row>
    <row r="26" spans="1:11" ht="21.95" customHeight="1" x14ac:dyDescent="0.25">
      <c r="A26" s="34" t="s">
        <v>25</v>
      </c>
      <c r="B26" s="35">
        <v>1.9E-2</v>
      </c>
      <c r="C26" s="34" t="s">
        <v>6</v>
      </c>
      <c r="D26" s="13"/>
      <c r="E26" s="13"/>
      <c r="F26" s="13"/>
      <c r="H26" s="49" t="s">
        <v>54</v>
      </c>
      <c r="I26" s="46" t="s">
        <v>58</v>
      </c>
      <c r="J26" s="47">
        <f>B3-B17*(B32+B8^2/2/B19+J41)*(1/144)</f>
        <v>42.428733247869836</v>
      </c>
      <c r="K26" s="21" t="s">
        <v>23</v>
      </c>
    </row>
    <row r="27" spans="1:11" ht="21.95" customHeight="1" x14ac:dyDescent="0.25">
      <c r="A27" s="34" t="s">
        <v>46</v>
      </c>
      <c r="B27" s="35">
        <v>110</v>
      </c>
      <c r="C27" s="34" t="s">
        <v>7</v>
      </c>
      <c r="D27" s="13"/>
      <c r="E27" s="13"/>
      <c r="F27" s="13"/>
      <c r="H27" s="50"/>
      <c r="I27" s="42"/>
      <c r="J27" s="48"/>
      <c r="K27" s="12" t="s">
        <v>10</v>
      </c>
    </row>
    <row r="28" spans="1:11" ht="21.95" customHeight="1" x14ac:dyDescent="0.25">
      <c r="A28" s="34" t="s">
        <v>38</v>
      </c>
      <c r="B28" s="35">
        <v>0.17230000000000001</v>
      </c>
      <c r="C28" s="34" t="s">
        <v>7</v>
      </c>
      <c r="D28" s="13"/>
      <c r="E28" s="13"/>
      <c r="F28" s="13"/>
      <c r="H28" s="9"/>
      <c r="I28" s="4"/>
      <c r="J28" s="7"/>
      <c r="K28" s="11"/>
    </row>
    <row r="29" spans="1:11" ht="32.25" customHeight="1" x14ac:dyDescent="0.25">
      <c r="A29" s="36" t="s">
        <v>53</v>
      </c>
      <c r="B29" s="37">
        <v>2.1499999999999998E-2</v>
      </c>
      <c r="C29" s="37" t="s">
        <v>7</v>
      </c>
      <c r="H29" s="42" t="s">
        <v>49</v>
      </c>
      <c r="I29" s="45" t="s">
        <v>50</v>
      </c>
      <c r="J29" s="48">
        <f>1.5*B23*B8^2/2/B19</f>
        <v>1.2130416796326404</v>
      </c>
      <c r="K29" s="42" t="s">
        <v>7</v>
      </c>
    </row>
    <row r="30" spans="1:11" x14ac:dyDescent="0.25">
      <c r="A30" s="37" t="s">
        <v>55</v>
      </c>
      <c r="B30" s="38">
        <v>38</v>
      </c>
      <c r="C30" s="37" t="s">
        <v>7</v>
      </c>
      <c r="H30" s="42"/>
      <c r="I30" s="45"/>
      <c r="J30" s="48"/>
      <c r="K30" s="42"/>
    </row>
    <row r="31" spans="1:11" ht="30" x14ac:dyDescent="0.25">
      <c r="A31" s="36" t="s">
        <v>56</v>
      </c>
      <c r="B31" s="39">
        <v>36</v>
      </c>
      <c r="C31" s="36" t="s">
        <v>7</v>
      </c>
      <c r="D31" s="20"/>
      <c r="E31" s="20"/>
      <c r="F31" s="20"/>
      <c r="H31" s="10"/>
      <c r="I31" s="8"/>
      <c r="J31" s="7"/>
      <c r="K31" s="11"/>
    </row>
    <row r="32" spans="1:11" ht="15" customHeight="1" x14ac:dyDescent="0.25">
      <c r="A32" s="37" t="s">
        <v>59</v>
      </c>
      <c r="B32" s="37">
        <v>20</v>
      </c>
      <c r="C32" s="37" t="s">
        <v>7</v>
      </c>
      <c r="H32" s="42" t="s">
        <v>48</v>
      </c>
      <c r="I32" s="45" t="s">
        <v>50</v>
      </c>
      <c r="J32" s="43">
        <f>J12</f>
        <v>0.21565185415691385</v>
      </c>
      <c r="K32" s="42" t="s">
        <v>7</v>
      </c>
    </row>
    <row r="33" spans="1:11" ht="18" customHeight="1" x14ac:dyDescent="0.25">
      <c r="A33" s="40" t="s">
        <v>60</v>
      </c>
      <c r="B33" s="41">
        <v>1.3699999999999999E-5</v>
      </c>
      <c r="C33" s="34"/>
      <c r="H33" s="42"/>
      <c r="I33" s="45"/>
      <c r="J33" s="43"/>
      <c r="K33" s="42"/>
    </row>
    <row r="34" spans="1:11" x14ac:dyDescent="0.25">
      <c r="B34" s="3"/>
      <c r="H34" s="10"/>
      <c r="I34" s="8"/>
      <c r="J34" s="7"/>
      <c r="K34" s="11"/>
    </row>
    <row r="35" spans="1:11" x14ac:dyDescent="0.25">
      <c r="B35" s="3"/>
      <c r="H35" s="42" t="s">
        <v>35</v>
      </c>
      <c r="I35" s="42" t="s">
        <v>39</v>
      </c>
      <c r="J35" s="43">
        <f>B29*((B30+B31)/B28)*B8^2/2/B19</f>
        <v>13.100700276584975</v>
      </c>
      <c r="K35" s="42" t="s">
        <v>7</v>
      </c>
    </row>
    <row r="36" spans="1:11" ht="22.5" customHeight="1" x14ac:dyDescent="0.25">
      <c r="B36" s="3"/>
      <c r="H36" s="42"/>
      <c r="I36" s="42"/>
      <c r="J36" s="43"/>
      <c r="K36" s="42"/>
    </row>
    <row r="37" spans="1:11" x14ac:dyDescent="0.25">
      <c r="B37" s="3"/>
      <c r="H37" s="10"/>
      <c r="I37" s="8"/>
      <c r="J37" s="7"/>
      <c r="K37" s="11"/>
    </row>
    <row r="38" spans="1:11" x14ac:dyDescent="0.25">
      <c r="B38" s="3"/>
      <c r="H38" s="42" t="s">
        <v>51</v>
      </c>
      <c r="I38" s="42" t="s">
        <v>41</v>
      </c>
      <c r="J38" s="43">
        <f>J18</f>
        <v>0.70938109920037451</v>
      </c>
      <c r="K38" s="42" t="s">
        <v>7</v>
      </c>
    </row>
    <row r="39" spans="1:11" ht="19.5" customHeight="1" x14ac:dyDescent="0.25">
      <c r="B39" s="3"/>
      <c r="H39" s="42"/>
      <c r="I39" s="42"/>
      <c r="J39" s="43"/>
      <c r="K39" s="42"/>
    </row>
    <row r="40" spans="1:11" x14ac:dyDescent="0.25">
      <c r="B40" s="3"/>
      <c r="H40" s="10"/>
      <c r="I40" s="8"/>
      <c r="J40" s="7"/>
      <c r="K40" s="11"/>
    </row>
    <row r="41" spans="1:11" x14ac:dyDescent="0.25">
      <c r="B41" s="3"/>
      <c r="H41" s="42" t="s">
        <v>43</v>
      </c>
      <c r="I41" s="44" t="s">
        <v>57</v>
      </c>
      <c r="J41" s="43">
        <f>J29+J32+J35+J38+29:29</f>
        <v>16.451816589207546</v>
      </c>
      <c r="K41" s="42" t="s">
        <v>7</v>
      </c>
    </row>
    <row r="42" spans="1:11" x14ac:dyDescent="0.25">
      <c r="B42" s="3"/>
      <c r="H42" s="42"/>
      <c r="I42" s="44"/>
      <c r="J42" s="43"/>
      <c r="K42" s="42"/>
    </row>
    <row r="43" spans="1:11" x14ac:dyDescent="0.25">
      <c r="B43" s="3"/>
      <c r="H43" s="16"/>
      <c r="I43" s="17"/>
      <c r="J43" s="18"/>
      <c r="K43" s="19"/>
    </row>
    <row r="44" spans="1:11" x14ac:dyDescent="0.25">
      <c r="B44" s="3"/>
      <c r="J44" s="3"/>
    </row>
    <row r="45" spans="1:11" x14ac:dyDescent="0.25">
      <c r="B45" s="3"/>
      <c r="J45" s="3"/>
    </row>
    <row r="46" spans="1:11" x14ac:dyDescent="0.25">
      <c r="B46" s="3"/>
      <c r="J46" s="3"/>
    </row>
    <row r="47" spans="1:11" x14ac:dyDescent="0.25">
      <c r="B47" s="3"/>
      <c r="J47" s="3"/>
    </row>
    <row r="48" spans="1:11" x14ac:dyDescent="0.25">
      <c r="B48" s="3"/>
      <c r="J48" s="3"/>
    </row>
    <row r="49" spans="2:10" x14ac:dyDescent="0.25">
      <c r="B49" s="3"/>
      <c r="J49" s="3"/>
    </row>
    <row r="50" spans="2:10" x14ac:dyDescent="0.25">
      <c r="B50" s="3"/>
      <c r="J50" s="3"/>
    </row>
    <row r="51" spans="2:10" x14ac:dyDescent="0.25">
      <c r="B51" s="3"/>
      <c r="J51" s="3"/>
    </row>
    <row r="52" spans="2:10" x14ac:dyDescent="0.25">
      <c r="B52" s="3"/>
    </row>
    <row r="53" spans="2:10" x14ac:dyDescent="0.25">
      <c r="B53" s="3"/>
    </row>
    <row r="54" spans="2:10" x14ac:dyDescent="0.25">
      <c r="B54" s="3"/>
    </row>
    <row r="55" spans="2:10" x14ac:dyDescent="0.25">
      <c r="B55" s="3"/>
    </row>
    <row r="56" spans="2:10" x14ac:dyDescent="0.25">
      <c r="B56" s="3"/>
    </row>
    <row r="57" spans="2:10" x14ac:dyDescent="0.25">
      <c r="B57" s="3"/>
    </row>
    <row r="58" spans="2:10" x14ac:dyDescent="0.25">
      <c r="B58" s="3"/>
    </row>
    <row r="59" spans="2:10" x14ac:dyDescent="0.25">
      <c r="B59" s="3"/>
    </row>
    <row r="60" spans="2:10" x14ac:dyDescent="0.25">
      <c r="B60" s="3"/>
    </row>
    <row r="61" spans="2:10" x14ac:dyDescent="0.25">
      <c r="B61" s="3"/>
    </row>
    <row r="62" spans="2:10" x14ac:dyDescent="0.25">
      <c r="B62" s="3"/>
    </row>
    <row r="63" spans="2:10" x14ac:dyDescent="0.25">
      <c r="B63" s="3"/>
    </row>
    <row r="64" spans="2:10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</sheetData>
  <mergeCells count="51">
    <mergeCell ref="A1:K1"/>
    <mergeCell ref="H3:H4"/>
    <mergeCell ref="I3:I4"/>
    <mergeCell ref="J3:J4"/>
    <mergeCell ref="K3:K4"/>
    <mergeCell ref="H15:H16"/>
    <mergeCell ref="I15:I16"/>
    <mergeCell ref="J15:J16"/>
    <mergeCell ref="K15:K16"/>
    <mergeCell ref="H6:H7"/>
    <mergeCell ref="I6:I7"/>
    <mergeCell ref="J6:J7"/>
    <mergeCell ref="H9:H10"/>
    <mergeCell ref="I9:I10"/>
    <mergeCell ref="J9:J10"/>
    <mergeCell ref="K9:K10"/>
    <mergeCell ref="H12:H13"/>
    <mergeCell ref="I12:I13"/>
    <mergeCell ref="J12:J13"/>
    <mergeCell ref="K12:K13"/>
    <mergeCell ref="K29:K30"/>
    <mergeCell ref="H26:H27"/>
    <mergeCell ref="H18:H19"/>
    <mergeCell ref="I18:I19"/>
    <mergeCell ref="J18:J19"/>
    <mergeCell ref="K18:K19"/>
    <mergeCell ref="H21:H22"/>
    <mergeCell ref="I21:I22"/>
    <mergeCell ref="J21:J22"/>
    <mergeCell ref="K21:K22"/>
    <mergeCell ref="I26:I27"/>
    <mergeCell ref="J26:J27"/>
    <mergeCell ref="H29:H30"/>
    <mergeCell ref="I29:I30"/>
    <mergeCell ref="J29:J30"/>
    <mergeCell ref="H32:H33"/>
    <mergeCell ref="I32:I33"/>
    <mergeCell ref="J32:J33"/>
    <mergeCell ref="K32:K33"/>
    <mergeCell ref="H35:H36"/>
    <mergeCell ref="I35:I36"/>
    <mergeCell ref="J35:J36"/>
    <mergeCell ref="K35:K36"/>
    <mergeCell ref="H38:H39"/>
    <mergeCell ref="I38:I39"/>
    <mergeCell ref="J38:J39"/>
    <mergeCell ref="K38:K39"/>
    <mergeCell ref="H41:H42"/>
    <mergeCell ref="I41:I42"/>
    <mergeCell ref="J41:J42"/>
    <mergeCell ref="K41:K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vasquez</dc:creator>
  <cp:lastModifiedBy>john vasquez</cp:lastModifiedBy>
  <dcterms:created xsi:type="dcterms:W3CDTF">2021-10-02T23:10:02Z</dcterms:created>
  <dcterms:modified xsi:type="dcterms:W3CDTF">2021-11-03T01:07:57Z</dcterms:modified>
</cp:coreProperties>
</file>