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nysmacbook/Downloads/"/>
    </mc:Choice>
  </mc:AlternateContent>
  <xr:revisionPtr revIDLastSave="0" documentId="8_{10E7478D-DEF3-5742-9F62-AF9E958E9A58}" xr6:coauthVersionLast="47" xr6:coauthVersionMax="47" xr10:uidLastSave="{00000000-0000-0000-0000-000000000000}"/>
  <bookViews>
    <workbookView xWindow="0" yWindow="500" windowWidth="33600" windowHeight="19300" xr2:uid="{C5966018-B8C1-B141-A2EC-F8DB5342F5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3" i="1"/>
  <c r="E14" i="1"/>
  <c r="E17" i="1"/>
  <c r="E18" i="1"/>
  <c r="E11" i="1"/>
  <c r="D11" i="1"/>
  <c r="F20" i="1" s="1"/>
  <c r="C4" i="1"/>
  <c r="C7" i="1" s="1"/>
  <c r="C9" i="1" s="1"/>
  <c r="D20" i="1"/>
  <c r="E20" i="1" s="1"/>
  <c r="D19" i="1"/>
  <c r="E19" i="1" s="1"/>
  <c r="D18" i="1"/>
  <c r="D17" i="1"/>
  <c r="D16" i="1"/>
  <c r="E16" i="1" s="1"/>
  <c r="D15" i="1"/>
  <c r="E15" i="1" s="1"/>
  <c r="D14" i="1"/>
  <c r="D13" i="1"/>
  <c r="E13" i="1" s="1"/>
  <c r="D12" i="1"/>
  <c r="E12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C8" i="1"/>
  <c r="C6" i="1"/>
  <c r="C5" i="1"/>
  <c r="C3" i="1"/>
  <c r="C2" i="1"/>
  <c r="F15" i="1" l="1"/>
  <c r="F16" i="1"/>
  <c r="F18" i="1"/>
  <c r="F11" i="1"/>
  <c r="F19" i="1"/>
  <c r="F12" i="1"/>
</calcChain>
</file>

<file path=xl/sharedStrings.xml><?xml version="1.0" encoding="utf-8"?>
<sst xmlns="http://schemas.openxmlformats.org/spreadsheetml/2006/main" count="10" uniqueCount="10">
  <si>
    <t>Diameter if Cylinder (m)</t>
  </si>
  <si>
    <t>Length of the Cylinder (m)</t>
  </si>
  <si>
    <t>Weight of the Cylinder (m)</t>
  </si>
  <si>
    <t>Specific Weight of the Fluid (N/m^3)</t>
  </si>
  <si>
    <t>Length of Cycle</t>
  </si>
  <si>
    <t>Volume of Cylinder (m^3)</t>
  </si>
  <si>
    <t>Buoyant Force (N)</t>
  </si>
  <si>
    <t>Submerged Length (m)</t>
  </si>
  <si>
    <t>Center of Buoyancy (m)</t>
  </si>
  <si>
    <t>Metacentric Height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</si>
</sst>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D0D0D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Metacenter and Center of Buoyancy vs. Cylinder Length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Sheet1!$A$11:$A$20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Sheet1!$B$11:$B$20</c:f>
              <c:numCache>
                <c:formatCode>General</c:formatCode>
                <c:ptCount val="10"/>
                <c:pt idx="0">
                  <c:v>0.78539816339744828</c:v>
                </c:pt>
                <c:pt idx="1">
                  <c:v>1.5707963267948966</c:v>
                </c:pt>
                <c:pt idx="2">
                  <c:v>2.3561944901923448</c:v>
                </c:pt>
                <c:pt idx="3">
                  <c:v>3.1415926535897931</c:v>
                </c:pt>
                <c:pt idx="4">
                  <c:v>3.9269908169872414</c:v>
                </c:pt>
                <c:pt idx="5">
                  <c:v>4.7123889803846897</c:v>
                </c:pt>
                <c:pt idx="6">
                  <c:v>5.497787143782138</c:v>
                </c:pt>
                <c:pt idx="7">
                  <c:v>6.2831853071795862</c:v>
                </c:pt>
                <c:pt idx="8">
                  <c:v>7.0685834705770345</c:v>
                </c:pt>
                <c:pt idx="9">
                  <c:v>7.8539816339744828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E-044F-9D2E-77E7006EBEC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Sheet1!$A$11:$A$20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Sheet1!$C$11:$C$20</c:f>
              <c:numCache>
                <c:formatCode>General</c:formatCode>
                <c:ptCount val="10"/>
                <c:pt idx="0">
                  <c:v>7696.9020012949932</c:v>
                </c:pt>
                <c:pt idx="1">
                  <c:v>15393.804002589986</c:v>
                </c:pt>
                <c:pt idx="2">
                  <c:v>23090.706003884978</c:v>
                </c:pt>
                <c:pt idx="3">
                  <c:v>30787.608005179973</c:v>
                </c:pt>
                <c:pt idx="4">
                  <c:v>38484.510006474964</c:v>
                </c:pt>
                <c:pt idx="5">
                  <c:v>46181.412007769955</c:v>
                </c:pt>
                <c:pt idx="6">
                  <c:v>53878.314009064954</c:v>
                </c:pt>
                <c:pt idx="7">
                  <c:v>61575.216010359945</c:v>
                </c:pt>
                <c:pt idx="8">
                  <c:v>69272.118011654937</c:v>
                </c:pt>
                <c:pt idx="9">
                  <c:v>76969.020012949928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3E-044F-9D2E-77E7006EBEC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Sheet1!$A$11:$A$20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Sheet1!$D$11:$D$20</c:f>
              <c:numCache>
                <c:formatCode>General</c:formatCode>
                <c:ptCount val="10"/>
                <c:pt idx="0">
                  <c:v>0.38976720757198857</c:v>
                </c:pt>
                <c:pt idx="1">
                  <c:v>0.38976720757198857</c:v>
                </c:pt>
                <c:pt idx="2">
                  <c:v>0.38976720757198857</c:v>
                </c:pt>
                <c:pt idx="3">
                  <c:v>0.38976720757198857</c:v>
                </c:pt>
                <c:pt idx="4">
                  <c:v>0.38976720757198857</c:v>
                </c:pt>
                <c:pt idx="5">
                  <c:v>0.38976720757198857</c:v>
                </c:pt>
                <c:pt idx="6">
                  <c:v>0.38976720757198857</c:v>
                </c:pt>
                <c:pt idx="7">
                  <c:v>0.38976720757198857</c:v>
                </c:pt>
                <c:pt idx="8">
                  <c:v>0.38976720757198857</c:v>
                </c:pt>
                <c:pt idx="9">
                  <c:v>0.38976720757198857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E-044F-9D2E-77E7006EBEC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Sheet1!$A$11:$A$20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Sheet1!$E$11:$E$20</c:f>
              <c:numCache>
                <c:formatCode>General</c:formatCode>
                <c:ptCount val="10"/>
                <c:pt idx="0">
                  <c:v>0.19488360378599429</c:v>
                </c:pt>
                <c:pt idx="1">
                  <c:v>0.19488360378599429</c:v>
                </c:pt>
                <c:pt idx="2">
                  <c:v>0.19488360378599429</c:v>
                </c:pt>
                <c:pt idx="3">
                  <c:v>0.19488360378599429</c:v>
                </c:pt>
                <c:pt idx="4">
                  <c:v>0.19488360378599429</c:v>
                </c:pt>
                <c:pt idx="5">
                  <c:v>0.19488360378599429</c:v>
                </c:pt>
                <c:pt idx="6">
                  <c:v>0.19488360378599429</c:v>
                </c:pt>
                <c:pt idx="7">
                  <c:v>0.19488360378599429</c:v>
                </c:pt>
                <c:pt idx="8">
                  <c:v>0.19488360378599429</c:v>
                </c:pt>
                <c:pt idx="9">
                  <c:v>0.19488360378599429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3E-044F-9D2E-77E7006EBEC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Sheet1!$A$11:$A$20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Sheet1!$F$11:$F$20</c:f>
              <c:numCache>
                <c:formatCode>General</c:formatCode>
                <c:ptCount val="10"/>
                <c:pt idx="0">
                  <c:v>0.30887745418627505</c:v>
                </c:pt>
                <c:pt idx="1">
                  <c:v>0.30887745418627505</c:v>
                </c:pt>
                <c:pt idx="2">
                  <c:v>0.30887745418627505</c:v>
                </c:pt>
                <c:pt idx="3">
                  <c:v>0.30887745418627505</c:v>
                </c:pt>
                <c:pt idx="4">
                  <c:v>0.30887745418627505</c:v>
                </c:pt>
                <c:pt idx="5">
                  <c:v>0.30887745418627505</c:v>
                </c:pt>
                <c:pt idx="6">
                  <c:v>0.30887745418627505</c:v>
                </c:pt>
                <c:pt idx="7">
                  <c:v>0.30887745418627505</c:v>
                </c:pt>
                <c:pt idx="8">
                  <c:v>0.30887745418627505</c:v>
                </c:pt>
                <c:pt idx="9">
                  <c:v>0.30887745418627505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3E-044F-9D2E-77E7006E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018383"/>
        <c:axId val="383855567"/>
      </c:scatterChart>
      <c:valAx>
        <c:axId val="4710183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Length of Cylinder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855567"/>
        <c:crosses val="autoZero"/>
        <c:crossBetween val="midCat"/>
      </c:valAx>
      <c:valAx>
        <c:axId val="38385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Height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183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717550</xdr:colOff>
      <xdr:row>9</xdr:row>
      <xdr:rowOff>12700</xdr:rowOff>
    </xdr:from>
    <xdr:to>
      <xdr:col>13</xdr:col>
      <xdr:colOff>336550</xdr:colOff>
      <xdr:row>22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651586-AC8C-79B8-FE1C-A2FF07F4E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FEF0-BB0E-4843-B91C-0D2FF92ABAC8}">
  <dimension ref="A2:F20"/>
  <sheetViews>
    <sheetView tabSelected="1" workbookViewId="0">
      <selection activeCell="G23" sqref="G23"/>
    </sheetView>
  </sheetViews>
  <sheetFormatPr baseColWidth="10" defaultRowHeight="16" x14ac:dyDescent="0.2"/>
  <sheetData>
    <row r="2" spans="1:6" x14ac:dyDescent="0.2">
      <c r="A2" t="s">
        <v>0</v>
      </c>
      <c r="B2">
        <v>1</v>
      </c>
      <c r="C2">
        <f>PI()*(B2/2)^2*B3</f>
        <v>3.9269908169872414</v>
      </c>
    </row>
    <row r="3" spans="1:6" x14ac:dyDescent="0.2">
      <c r="A3" t="s">
        <v>1</v>
      </c>
      <c r="B3">
        <v>5</v>
      </c>
      <c r="C3">
        <f>B5*C2</f>
        <v>38484.510006474964</v>
      </c>
    </row>
    <row r="4" spans="1:6" x14ac:dyDescent="0.2">
      <c r="A4" t="s">
        <v>2</v>
      </c>
      <c r="B4">
        <v>3000</v>
      </c>
      <c r="C4">
        <f>B4 / (B5 * PI() * (B2/2)^2)</f>
        <v>0.38976720757198857</v>
      </c>
    </row>
    <row r="5" spans="1:6" x14ac:dyDescent="0.2">
      <c r="A5" t="s">
        <v>3</v>
      </c>
      <c r="B5">
        <v>9800</v>
      </c>
      <c r="C5">
        <f>C4/2</f>
        <v>0.19488360378599429</v>
      </c>
    </row>
    <row r="6" spans="1:6" x14ac:dyDescent="0.2">
      <c r="C6">
        <f>B2/4</f>
        <v>0.25</v>
      </c>
    </row>
    <row r="7" spans="1:6" x14ac:dyDescent="0.2">
      <c r="C7">
        <f>(PI() * (B2/2)^4) / (4 * (B2/2)^2 * C4) - (C4 / 2)</f>
        <v>0.30887745418627505</v>
      </c>
    </row>
    <row r="8" spans="1:6" x14ac:dyDescent="0.2">
      <c r="C8">
        <f>B3/2</f>
        <v>2.5</v>
      </c>
    </row>
    <row r="9" spans="1:6" x14ac:dyDescent="0.2">
      <c r="C9" t="str">
        <f>IF(C7&gt;C8, "Stable", "Unstable")</f>
        <v>Unstable</v>
      </c>
    </row>
    <row r="10" spans="1:6" x14ac:dyDescent="0.2">
      <c r="A10" t="s">
        <v>4</v>
      </c>
      <c r="B10" t="s">
        <v>5</v>
      </c>
      <c r="C10" t="s">
        <v>6</v>
      </c>
      <c r="D10" t="s">
        <v>7</v>
      </c>
      <c r="E10" t="s">
        <v>8</v>
      </c>
      <c r="F10" s="1" t="s">
        <v>9</v>
      </c>
    </row>
    <row r="11" spans="1:6" x14ac:dyDescent="0.2">
      <c r="A11">
        <v>1</v>
      </c>
      <c r="B11">
        <f>PI() * (B2/2)^2 * A11</f>
        <v>0.78539816339744828</v>
      </c>
      <c r="C11">
        <f>B5 * B11</f>
        <v>7696.9020012949932</v>
      </c>
      <c r="D11">
        <f>B4 / (B5 * PI() * (B2/2)^2)</f>
        <v>0.38976720757198857</v>
      </c>
      <c r="E11">
        <f>D11/ 2</f>
        <v>0.19488360378599429</v>
      </c>
      <c r="F11">
        <f>(PI() * (B2/2)^4) / (4 * (B2/2)^2 * D11) - (D11 / 2)</f>
        <v>0.30887745418627505</v>
      </c>
    </row>
    <row r="12" spans="1:6" x14ac:dyDescent="0.2">
      <c r="A12">
        <v>2</v>
      </c>
      <c r="B12">
        <f>PI() * (B2/2)^2 * A12</f>
        <v>1.5707963267948966</v>
      </c>
      <c r="C12">
        <f>B5 * B12</f>
        <v>15393.804002589986</v>
      </c>
      <c r="D12">
        <f>B4 / (B5 * PI() * (B2/2)^2)</f>
        <v>0.38976720757198857</v>
      </c>
      <c r="E12">
        <f>D12/ 2</f>
        <v>0.19488360378599429</v>
      </c>
      <c r="F12">
        <f>(PI() * (B2/2)^4) / (4 * (B2/2)^2 * D11) - (D11 / 2)</f>
        <v>0.30887745418627505</v>
      </c>
    </row>
    <row r="13" spans="1:6" x14ac:dyDescent="0.2">
      <c r="A13">
        <v>3</v>
      </c>
      <c r="B13">
        <f>PI() * (B2/2)^2 * A13</f>
        <v>2.3561944901923448</v>
      </c>
      <c r="C13">
        <f>B5 * B13</f>
        <v>23090.706003884978</v>
      </c>
      <c r="D13">
        <f>B4 / (B5 * PI() * (B2/2)^2)</f>
        <v>0.38976720757198857</v>
      </c>
      <c r="E13">
        <f t="shared" ref="E13:E20" si="0">D13/ 2</f>
        <v>0.19488360378599429</v>
      </c>
      <c r="F13">
        <f>(PI() * (B2/2)^4) / (4 * (B2/2)^2 * D11) - (D11 / 2)</f>
        <v>0.30887745418627505</v>
      </c>
    </row>
    <row r="14" spans="1:6" x14ac:dyDescent="0.2">
      <c r="A14">
        <v>4</v>
      </c>
      <c r="B14">
        <f>PI() * (B2/2)^2 * A14</f>
        <v>3.1415926535897931</v>
      </c>
      <c r="C14">
        <f>B5 * B14</f>
        <v>30787.608005179973</v>
      </c>
      <c r="D14">
        <f>B4 / (B5 * PI() * (B2/2)^2)</f>
        <v>0.38976720757198857</v>
      </c>
      <c r="E14">
        <f t="shared" si="0"/>
        <v>0.19488360378599429</v>
      </c>
      <c r="F14">
        <f>(PI() * (B2/2)^4) / (4 * (B2/2)^2 * D11) - (D11 / 2)</f>
        <v>0.30887745418627505</v>
      </c>
    </row>
    <row r="15" spans="1:6" x14ac:dyDescent="0.2">
      <c r="A15">
        <v>5</v>
      </c>
      <c r="B15">
        <f>PI() * (B2/2)^2 * A15</f>
        <v>3.9269908169872414</v>
      </c>
      <c r="C15">
        <f>B5 * B15</f>
        <v>38484.510006474964</v>
      </c>
      <c r="D15">
        <f>B4 / (B5 * PI() * (B2/2)^2)</f>
        <v>0.38976720757198857</v>
      </c>
      <c r="E15">
        <f t="shared" si="0"/>
        <v>0.19488360378599429</v>
      </c>
      <c r="F15">
        <f>(PI() * (B2/2)^4) / (4 * (B2/2)^2 * D11) - (D11 / 2)</f>
        <v>0.30887745418627505</v>
      </c>
    </row>
    <row r="16" spans="1:6" x14ac:dyDescent="0.2">
      <c r="A16">
        <v>6</v>
      </c>
      <c r="B16">
        <f>PI() * (B2/2)^2 * A16</f>
        <v>4.7123889803846897</v>
      </c>
      <c r="C16">
        <f>B5 * B16</f>
        <v>46181.412007769955</v>
      </c>
      <c r="D16">
        <f>B4 / (B5 * PI() * (B2/2)^2)</f>
        <v>0.38976720757198857</v>
      </c>
      <c r="E16">
        <f t="shared" si="0"/>
        <v>0.19488360378599429</v>
      </c>
      <c r="F16">
        <f>(PI() * (B2/2)^4) / (4 * (B2/2)^2 * D11) - (D11 / 2)</f>
        <v>0.30887745418627505</v>
      </c>
    </row>
    <row r="17" spans="1:6" x14ac:dyDescent="0.2">
      <c r="A17">
        <v>7</v>
      </c>
      <c r="B17">
        <f>PI() * (B2/2)^2 * A17</f>
        <v>5.497787143782138</v>
      </c>
      <c r="C17">
        <f>B5 * B17</f>
        <v>53878.314009064954</v>
      </c>
      <c r="D17">
        <f>B4 / (B5 * PI() * (B2/2)^2)</f>
        <v>0.38976720757198857</v>
      </c>
      <c r="E17">
        <f t="shared" si="0"/>
        <v>0.19488360378599429</v>
      </c>
      <c r="F17">
        <f>(PI() * (B2/2)^4) / (4 * (B2/2)^2 * D11) - (D11 / 2)</f>
        <v>0.30887745418627505</v>
      </c>
    </row>
    <row r="18" spans="1:6" x14ac:dyDescent="0.2">
      <c r="A18">
        <v>8</v>
      </c>
      <c r="B18">
        <f>PI() * (B2/2)^2 * A18</f>
        <v>6.2831853071795862</v>
      </c>
      <c r="C18">
        <f>B5 * B18</f>
        <v>61575.216010359945</v>
      </c>
      <c r="D18">
        <f>B4 / (B5 * PI() * (B2/2)^2)</f>
        <v>0.38976720757198857</v>
      </c>
      <c r="E18">
        <f t="shared" si="0"/>
        <v>0.19488360378599429</v>
      </c>
      <c r="F18">
        <f>(PI() * (B2/2)^4) / (4 * (B2/2)^2 * D11) - (D11 / 2)</f>
        <v>0.30887745418627505</v>
      </c>
    </row>
    <row r="19" spans="1:6" x14ac:dyDescent="0.2">
      <c r="A19">
        <v>9</v>
      </c>
      <c r="B19">
        <f>PI() * (B2/2)^2 * A19</f>
        <v>7.0685834705770345</v>
      </c>
      <c r="C19">
        <f>B5 * B19</f>
        <v>69272.118011654937</v>
      </c>
      <c r="D19">
        <f>B4 / (B5 * PI() * (B2/2)^2)</f>
        <v>0.38976720757198857</v>
      </c>
      <c r="E19">
        <f t="shared" si="0"/>
        <v>0.19488360378599429</v>
      </c>
      <c r="F19">
        <f>(PI() * (B2/2)^4) / (4 * (B2/2)^2 * D11) - (D11 / 2)</f>
        <v>0.30887745418627505</v>
      </c>
    </row>
    <row r="20" spans="1:6" x14ac:dyDescent="0.2">
      <c r="A20">
        <v>10</v>
      </c>
      <c r="B20">
        <f>PI() * (B2/2)^2 * A20</f>
        <v>7.8539816339744828</v>
      </c>
      <c r="C20">
        <f>B5 * B20</f>
        <v>76969.020012949928</v>
      </c>
      <c r="D20">
        <f>B4 / (B5 * PI() * (B2/2)^2)</f>
        <v>0.38976720757198857</v>
      </c>
      <c r="E20">
        <f t="shared" si="0"/>
        <v>0.19488360378599429</v>
      </c>
      <c r="F20">
        <f>(PI() * (B2/2)^4) / (4 * (B2/2)^2 * D11) - (D11 / 2)</f>
        <v>0.30887745418627505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KENNY</dc:creator>
  <cp:lastModifiedBy>ELLIOTT, KENNY</cp:lastModifiedBy>
  <dcterms:created xsi:type="dcterms:W3CDTF">2024-06-03T17:12:11Z</dcterms:created>
  <dcterms:modified xsi:type="dcterms:W3CDTF">2024-06-03T18:18:18Z</dcterms:modified>
</cp:coreProperties>
</file>